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<sst xmlns="http://schemas.openxmlformats.org/spreadsheetml/2006/main" count="211" uniqueCount="144">
  <si>
    <t>Εκλ. Διαμέρισμα</t>
  </si>
  <si>
    <t>E.T</t>
  </si>
  <si>
    <t>Περιγραφή Ε.Τ</t>
  </si>
  <si>
    <t>Εγγεγ. Σύνολο</t>
  </si>
  <si>
    <t>Ψηφίσ. Σύνολο</t>
  </si>
  <si>
    <t>Άκυρα</t>
  </si>
  <si>
    <t>Λευκά</t>
  </si>
  <si>
    <t>Σύνολο Ακυρα Λευκά</t>
  </si>
  <si>
    <t>Έγκυρα</t>
  </si>
  <si>
    <t>01 - ΛΑΪΚΗ ΣΥΣΠEIΡΩΣΗ (ΝΑΚΗΣ ΙΩΑΝΝΗΣ)</t>
  </si>
  <si>
    <t>03 - ΤΖΟΥΜΕΡΚΑ ΟΡΑΜΑ ΑΝΑΠΤΥΞΗΣ-ΝΕΑ ΕΠΟΧΗ (ΚΑΡΑΒΑΣΙΛΗ ΣΤΑΥΡΟΥΛΑ)</t>
  </si>
  <si>
    <t>04 - ΤΖΟΥΜΕΡΚΙΩΤΙΚΗ ΔΗΜΟΤΙΚΗ ΠΟΡΕΙΑ (ΧΑΣΙΑΚΟΣ ΧΡΗΣΤΟΣ)</t>
  </si>
  <si>
    <t>ποσοστο % 01</t>
  </si>
  <si>
    <t>ποσοστο % 03</t>
  </si>
  <si>
    <t>ποσοστο % 04</t>
  </si>
  <si>
    <t>Ποσοστό Αποχής %</t>
  </si>
  <si>
    <t>ΑΓΝΑΝΤΩΝ</t>
  </si>
  <si>
    <t>1</t>
  </si>
  <si>
    <t>ΑΓΝΑΝΤΑ</t>
  </si>
  <si>
    <t>2</t>
  </si>
  <si>
    <t>3</t>
  </si>
  <si>
    <t>4</t>
  </si>
  <si>
    <t>ΦΡΑΣΤΑ</t>
  </si>
  <si>
    <t>5</t>
  </si>
  <si>
    <t>ΑΝΩ ΓΡΑΙΚΙΚΟ</t>
  </si>
  <si>
    <t>6</t>
  </si>
  <si>
    <t>ΓΟΥΡΙΑΝΑ</t>
  </si>
  <si>
    <t>7</t>
  </si>
  <si>
    <t>ΚΑΤΩ ΓΡΑΙΚΙΚΟ</t>
  </si>
  <si>
    <t>8</t>
  </si>
  <si>
    <t>ΚΑΤΑΡΡΑΚΤΗΣ</t>
  </si>
  <si>
    <t>9</t>
  </si>
  <si>
    <t>10</t>
  </si>
  <si>
    <t>ΜΗΛΕΑ</t>
  </si>
  <si>
    <t>11</t>
  </si>
  <si>
    <t>ΚΟΥΚΟΥΛΙΑ</t>
  </si>
  <si>
    <t>12</t>
  </si>
  <si>
    <t>ΚΤΙΣΤΑΔΕΣ</t>
  </si>
  <si>
    <t>13</t>
  </si>
  <si>
    <t>ΛΕΠΙΑΝΑ</t>
  </si>
  <si>
    <t>14</t>
  </si>
  <si>
    <t>ΜΙΚΡΟΣΠΗΛΙΑ</t>
  </si>
  <si>
    <t>15</t>
  </si>
  <si>
    <t>ΡΑΜΙΑ</t>
  </si>
  <si>
    <t>16</t>
  </si>
  <si>
    <t>Σύνολο Εκλογικού. Διαμερίσματος</t>
  </si>
  <si>
    <t>Εγγεγραμμένοι στα τμήματα που ψήφισαν</t>
  </si>
  <si>
    <t>ΑΘΑΜΑΝΙΑΣ</t>
  </si>
  <si>
    <t>17</t>
  </si>
  <si>
    <t>ΒΟΥΡΓΑΡΕΛΙ</t>
  </si>
  <si>
    <t>18</t>
  </si>
  <si>
    <t>19</t>
  </si>
  <si>
    <t>20</t>
  </si>
  <si>
    <t>ΑΘΑΜΑΝΙΟ</t>
  </si>
  <si>
    <t>21</t>
  </si>
  <si>
    <t>22</t>
  </si>
  <si>
    <t>23</t>
  </si>
  <si>
    <t xml:space="preserve">ΑΝΕΜΟΡΡΑΧΗΣ </t>
  </si>
  <si>
    <t>24</t>
  </si>
  <si>
    <t>ΔΙΣΤΡΑΤΟ</t>
  </si>
  <si>
    <t>25</t>
  </si>
  <si>
    <t>ΑΓ.ΓΕΩΡΓΙΟΣ</t>
  </si>
  <si>
    <t>26</t>
  </si>
  <si>
    <t>ΑΓ.ΧΑΡΑΛΑΜΠΟΣ</t>
  </si>
  <si>
    <t>27</t>
  </si>
  <si>
    <t>ΚΑΤΩ ΚΑΛΕΝΤΙΝΗ</t>
  </si>
  <si>
    <t>28</t>
  </si>
  <si>
    <t>ΤΕΡΠΝΑ</t>
  </si>
  <si>
    <t>29</t>
  </si>
  <si>
    <t>ΚΕΝΤΡΙΚΟ(ΝΑΖΑΙΟΙ)</t>
  </si>
  <si>
    <t>30</t>
  </si>
  <si>
    <t>ΒΑΘΥΚΑΜΠΟΣ</t>
  </si>
  <si>
    <t>31</t>
  </si>
  <si>
    <t>ΚΥΨΕΛΗ</t>
  </si>
  <si>
    <t>32</t>
  </si>
  <si>
    <t>33</t>
  </si>
  <si>
    <t>ΚΑΛΛΟΝΗ</t>
  </si>
  <si>
    <t>34</t>
  </si>
  <si>
    <t>ΜΕΣΟΥΝΤΑ</t>
  </si>
  <si>
    <t>35</t>
  </si>
  <si>
    <t>36</t>
  </si>
  <si>
    <t>ΠΑΛΑΙΟΚΑΤΟΥΝΟ</t>
  </si>
  <si>
    <t>37</t>
  </si>
  <si>
    <t>38</t>
  </si>
  <si>
    <t>ΤΕΤΡΑΚΩΜΟ</t>
  </si>
  <si>
    <t>39</t>
  </si>
  <si>
    <t>Σύνολο Εκλογικού Διαμερίσματος</t>
  </si>
  <si>
    <t>ΘΕΟΔΩΡΙΑΝΩΝ</t>
  </si>
  <si>
    <t>40</t>
  </si>
  <si>
    <t>41</t>
  </si>
  <si>
    <t>42</t>
  </si>
  <si>
    <t>ΜΕΛΙΣΣΟΥΡΓΩΝ</t>
  </si>
  <si>
    <t>43</t>
  </si>
  <si>
    <t>ΜΕΛΙΣΣΟΥΡΓΟΙ</t>
  </si>
  <si>
    <t>44</t>
  </si>
  <si>
    <t>ΓΕΝΙΚΟ ΣΥΝΟΛΟ</t>
  </si>
  <si>
    <t>Σύνολο εγγεγραμμένων στα ΕΤ που ψήφισαν</t>
  </si>
  <si>
    <t>ΣΥΝΟΛΟ ΑΠΟΧΗΣ ΣΤΟ ΔΗΜΟ %</t>
  </si>
  <si>
    <t>Σύνολο Εκλογικών Τμημάτων</t>
  </si>
  <si>
    <t>Απομένουν</t>
  </si>
  <si>
    <t>Δ.Ε. ΑΘΑΜΑΝΙΑΣ</t>
  </si>
  <si>
    <t>Δ.Κ. ΘΕΟΔΩΡΙΑΝΩΝ</t>
  </si>
  <si>
    <t>Δ.Κ.ΜΕΛΙΣΣΟΥΡΓΩΝ</t>
  </si>
  <si>
    <t>ΚΑΡΑΒΑΣΙΛΗ</t>
  </si>
  <si>
    <t>6 ΕΔΡΕΣ</t>
  </si>
  <si>
    <t>7 ΕΔΡΕΣ</t>
  </si>
  <si>
    <t>2 ΕΔΡΕΣ</t>
  </si>
  <si>
    <t>1 ΕΔΡΑ</t>
  </si>
  <si>
    <t>3 ΕΔΡΕΣ</t>
  </si>
  <si>
    <t>ΧΑΣΙΑΚΟΣ</t>
  </si>
  <si>
    <t>Σύμφωνα  με εκτιμήσεις  οι έδρες κατανέμονται ως εξής:</t>
  </si>
  <si>
    <t>Δ.Ε. ΑΓΝΑΝΤΩΝ</t>
  </si>
  <si>
    <t>ΣΤΑΥΡΟΙ ΥΠΟΨΗΦΙΩΝ</t>
  </si>
  <si>
    <t>ΣΥΝΔΥΑΣΜΟΣ ΧΑΣΙΑΚΟΥ</t>
  </si>
  <si>
    <t>ΣΥΝΔΙΑΣΜΟΣ ΚΑΡΑΒΑΣΙΛΗ</t>
  </si>
  <si>
    <t>Δ.Ε. Αγνάντων</t>
  </si>
  <si>
    <t>1) Μακρυγιάννης Ιωάννης (502 ψήφοι),</t>
  </si>
  <si>
    <t>1) Μπάρμπας Νικόλαος (453 ψήφοι),</t>
  </si>
  <si>
    <t>2) Φούκα Ευαγγελή (447),</t>
  </si>
  <si>
    <t>2) Καπέλης Όμηρος (449),</t>
  </si>
  <si>
    <t>3)Γιάπρος Ευάγγελος (440),</t>
  </si>
  <si>
    <t>3) Σιόντης Θεόδωρος (176)</t>
  </si>
  <si>
    <t>4) Αηδόνης Ιωάννης (432),</t>
  </si>
  <si>
    <t>5) Τσιρώνης Γεώργιος (392),</t>
  </si>
  <si>
    <t>6) Μπούρης Παύλος (377)</t>
  </si>
  <si>
    <t>Δ.Ε. Αθαμανίας</t>
  </si>
  <si>
    <t>1) Στασινός Γεώργιος (613),</t>
  </si>
  <si>
    <t>1) Σκαλτσογιάννης Παναγιώτης (416),</t>
  </si>
  <si>
    <t>2) Τυρολόγος Απόστολος (493),</t>
  </si>
  <si>
    <t>2) Φίλιππας Θωμάς (367),</t>
  </si>
  <si>
    <t>3) Βερλέκης Κων/νος (488),</t>
  </si>
  <si>
    <t>3) Χατζηγιάννης Κων/νος (351),</t>
  </si>
  <si>
    <t>4) Κανής Δημήτριος (411),</t>
  </si>
  <si>
    <t>4) Ρίζος Νικόλαος (344),</t>
  </si>
  <si>
    <t>5) Παππάς Γεώργιος (317),</t>
  </si>
  <si>
    <t>5) Αλετρά Βασιλική (304)</t>
  </si>
  <si>
    <t>6) Σιμόπουλος Νικόλαος (310),</t>
  </si>
  <si>
    <t>7) Γαλαζούλα Βικτωρία (284)</t>
  </si>
  <si>
    <t>Κ.Ε. Μελισσουργών</t>
  </si>
  <si>
    <t>1) Ρίζος Βασίλειος (287),</t>
  </si>
  <si>
    <t>2) Τρομπούκης Ιωάννης (56)</t>
  </si>
  <si>
    <t>Κ.Ε. Θεοδωριάνων</t>
  </si>
  <si>
    <t>1) Χάϊδος Ιωάννης (358)</t>
  </si>
  <si>
    <t>1) Σερδενέ Ελένη (131) ψήφοι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</si>
</sst>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19">
    <font>
      <sz val="10"/>
      <name val="Arial"/>
      <family val="0"/>
    </font>
    <font>
      <sz val="10"/>
      <color indexed="63"/>
      <name val="Arial Greek"/>
      <family val="0"/>
    </font>
    <font>
      <sz val="8"/>
      <color indexed="63"/>
      <name val="Arial Greek"/>
      <family val="0"/>
    </font>
    <font>
      <sz val="9"/>
      <color indexed="63"/>
      <name val="Arial Greek"/>
      <family val="0"/>
    </font>
    <font>
      <i/>
      <sz val="10"/>
      <color indexed="63"/>
      <name val="Arial Greek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4"/>
      <color indexed="63"/>
      <name val="Arial Greek"/>
      <family val="0"/>
    </font>
    <font>
      <b/>
      <sz val="14"/>
      <color indexed="63"/>
      <name val="Arial Greek"/>
      <family val="0"/>
    </font>
    <font>
      <b/>
      <sz val="14"/>
      <name val="Arial"/>
      <family val="0"/>
    </font>
    <font>
      <b/>
      <i/>
      <sz val="14"/>
      <color indexed="63"/>
      <name val="Arial Greek"/>
      <family val="0"/>
    </font>
    <font>
      <b/>
      <i/>
      <sz val="14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4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1" fontId="4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/>
    </xf>
    <xf numFmtId="49" fontId="10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 vertical="top"/>
    </xf>
    <xf numFmtId="1" fontId="11" fillId="2" borderId="1" xfId="0" applyNumberFormat="1" applyFont="1" applyFill="1" applyBorder="1" applyAlignment="1">
      <alignment horizontal="right" vertical="top"/>
    </xf>
    <xf numFmtId="164" fontId="10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3" xfId="0" applyFont="1" applyBorder="1" applyAlignment="1">
      <alignment/>
    </xf>
    <xf numFmtId="0" fontId="0" fillId="0" borderId="0" xfId="0" applyBorder="1" applyAlignment="1">
      <alignment horizontal="right"/>
    </xf>
    <xf numFmtId="0" fontId="14" fillId="0" borderId="4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4" fillId="0" borderId="7" xfId="0" applyFont="1" applyBorder="1" applyAlignment="1">
      <alignment horizontal="left"/>
    </xf>
    <xf numFmtId="0" fontId="0" fillId="0" borderId="8" xfId="0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8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2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110</xdr:row>
      <xdr:rowOff>66675</xdr:rowOff>
    </xdr:from>
    <xdr:to>
      <xdr:col>14</xdr:col>
      <xdr:colOff>171450</xdr:colOff>
      <xdr:row>202</xdr:row>
      <xdr:rowOff>57150</xdr:rowOff>
    </xdr:to>
    <xdr:pic>
      <xdr:nvPicPr>
        <xdr:cNvPr id="1" name="Picture 1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250400"/>
          <a:ext cx="8963025" cy="1498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17">
      <selection activeCell="P161" sqref="P161"/>
    </sheetView>
  </sheetViews>
  <sheetFormatPr defaultColWidth="9.140625" defaultRowHeight="12.75"/>
  <cols>
    <col min="1" max="1" width="15.00390625" style="0" bestFit="1" customWidth="1"/>
    <col min="2" max="2" width="3.8515625" style="0" bestFit="1" customWidth="1"/>
    <col min="3" max="3" width="17.421875" style="0" bestFit="1" customWidth="1"/>
    <col min="4" max="4" width="9.8515625" style="31" bestFit="1" customWidth="1"/>
    <col min="5" max="5" width="9.140625" style="31" bestFit="1" customWidth="1"/>
    <col min="6" max="6" width="6.421875" style="31" bestFit="1" customWidth="1"/>
    <col min="7" max="7" width="6.28125" style="31" bestFit="1" customWidth="1"/>
    <col min="8" max="8" width="6.8515625" style="31" bestFit="1" customWidth="1"/>
    <col min="9" max="9" width="9.140625" style="31" bestFit="1" customWidth="1"/>
    <col min="10" max="10" width="14.421875" style="31" bestFit="1" customWidth="1"/>
    <col min="11" max="11" width="19.57421875" style="31" customWidth="1"/>
    <col min="12" max="12" width="16.8515625" style="31" bestFit="1" customWidth="1"/>
    <col min="13" max="16" width="8.28125" style="0" bestFit="1" customWidth="1"/>
  </cols>
  <sheetData>
    <row r="1" spans="1:16" s="5" customFormat="1" ht="5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4" t="s">
        <v>15</v>
      </c>
    </row>
    <row r="2" spans="1:16" ht="12.75">
      <c r="A2" s="6" t="s">
        <v>16</v>
      </c>
      <c r="B2" s="7" t="s">
        <v>17</v>
      </c>
      <c r="C2" s="6" t="s">
        <v>18</v>
      </c>
      <c r="D2" s="8">
        <v>324</v>
      </c>
      <c r="E2" s="9">
        <v>160</v>
      </c>
      <c r="F2" s="10">
        <v>2</v>
      </c>
      <c r="G2" s="10">
        <v>4</v>
      </c>
      <c r="H2" s="10">
        <f aca="true" t="shared" si="0" ref="H2:H21">F2+G2</f>
        <v>6</v>
      </c>
      <c r="I2" s="11">
        <f aca="true" t="shared" si="1" ref="I2:I21">E2-F2-G2</f>
        <v>154</v>
      </c>
      <c r="J2" s="12">
        <v>5</v>
      </c>
      <c r="K2" s="12">
        <v>91</v>
      </c>
      <c r="L2" s="13">
        <v>58</v>
      </c>
      <c r="M2" s="14">
        <f>IF(I2&lt;&gt;0,J2*100/I2,)</f>
        <v>3.2467532467532467</v>
      </c>
      <c r="N2" s="14">
        <f>IF(I2&lt;&gt;0,K2*100/I2,)</f>
        <v>59.09090909090909</v>
      </c>
      <c r="O2" s="14">
        <f>IF(I2&lt;&gt;0,L2*100/I2,)</f>
        <v>37.66233766233766</v>
      </c>
      <c r="P2" s="15">
        <f>IF(E2&lt;&gt;0,(D2-E2)*100/D2,"")</f>
        <v>50.617283950617285</v>
      </c>
    </row>
    <row r="3" spans="1:16" ht="12.75">
      <c r="A3" s="6" t="s">
        <v>16</v>
      </c>
      <c r="B3" s="7" t="s">
        <v>19</v>
      </c>
      <c r="C3" s="6" t="s">
        <v>18</v>
      </c>
      <c r="D3" s="8">
        <v>322</v>
      </c>
      <c r="E3" s="9">
        <v>146</v>
      </c>
      <c r="F3" s="10">
        <v>4</v>
      </c>
      <c r="G3" s="10">
        <v>0</v>
      </c>
      <c r="H3" s="10">
        <f t="shared" si="0"/>
        <v>4</v>
      </c>
      <c r="I3" s="11">
        <f t="shared" si="1"/>
        <v>142</v>
      </c>
      <c r="J3" s="12">
        <v>6</v>
      </c>
      <c r="K3" s="12">
        <v>71</v>
      </c>
      <c r="L3" s="13">
        <v>65</v>
      </c>
      <c r="M3" s="14">
        <f aca="true" t="shared" si="2" ref="M3:M72">IF(I3&lt;&gt;0,J3*100/I3,)</f>
        <v>4.225352112676056</v>
      </c>
      <c r="N3" s="14">
        <f aca="true" t="shared" si="3" ref="N3:N72">IF(I3&lt;&gt;0,K3*100/I3,)</f>
        <v>50</v>
      </c>
      <c r="O3" s="14">
        <f aca="true" t="shared" si="4" ref="O3:O72">IF(I3&lt;&gt;0,L3*100/I3,)</f>
        <v>45.774647887323944</v>
      </c>
      <c r="P3" s="15">
        <f aca="true" t="shared" si="5" ref="P3:P21">IF(E3&lt;&gt;0,(D3-E3)*100/D3,"")</f>
        <v>54.6583850931677</v>
      </c>
    </row>
    <row r="4" spans="1:16" ht="12.75">
      <c r="A4" s="6" t="s">
        <v>16</v>
      </c>
      <c r="B4" s="7" t="s">
        <v>20</v>
      </c>
      <c r="C4" s="6" t="s">
        <v>18</v>
      </c>
      <c r="D4" s="8">
        <v>328</v>
      </c>
      <c r="E4" s="9">
        <v>144</v>
      </c>
      <c r="F4" s="10">
        <v>4</v>
      </c>
      <c r="G4" s="10">
        <v>2</v>
      </c>
      <c r="H4" s="10">
        <f t="shared" si="0"/>
        <v>6</v>
      </c>
      <c r="I4" s="11">
        <f t="shared" si="1"/>
        <v>138</v>
      </c>
      <c r="J4" s="12">
        <v>12</v>
      </c>
      <c r="K4" s="12">
        <v>55</v>
      </c>
      <c r="L4" s="13">
        <v>71</v>
      </c>
      <c r="M4" s="14">
        <f t="shared" si="2"/>
        <v>8.695652173913043</v>
      </c>
      <c r="N4" s="14">
        <f t="shared" si="3"/>
        <v>39.85507246376812</v>
      </c>
      <c r="O4" s="14">
        <f t="shared" si="4"/>
        <v>51.44927536231884</v>
      </c>
      <c r="P4" s="15">
        <f t="shared" si="5"/>
        <v>56.09756097560975</v>
      </c>
    </row>
    <row r="5" spans="1:16" ht="12.75">
      <c r="A5" s="6"/>
      <c r="B5" s="7"/>
      <c r="C5" s="6"/>
      <c r="D5" s="8"/>
      <c r="E5" s="9"/>
      <c r="F5" s="10"/>
      <c r="G5" s="10"/>
      <c r="H5" s="10"/>
      <c r="I5" s="11"/>
      <c r="J5" s="12"/>
      <c r="K5" s="12"/>
      <c r="L5" s="13"/>
      <c r="M5" s="14"/>
      <c r="N5" s="14"/>
      <c r="O5" s="14"/>
      <c r="P5" s="15"/>
    </row>
    <row r="6" spans="1:16" ht="12.75">
      <c r="A6" s="6" t="s">
        <v>16</v>
      </c>
      <c r="B6" s="7" t="s">
        <v>21</v>
      </c>
      <c r="C6" s="6" t="s">
        <v>22</v>
      </c>
      <c r="D6" s="8">
        <v>189</v>
      </c>
      <c r="E6" s="9">
        <v>105</v>
      </c>
      <c r="F6" s="10">
        <v>2</v>
      </c>
      <c r="G6" s="10">
        <v>1</v>
      </c>
      <c r="H6" s="10">
        <f t="shared" si="0"/>
        <v>3</v>
      </c>
      <c r="I6" s="11">
        <f t="shared" si="1"/>
        <v>102</v>
      </c>
      <c r="J6" s="12">
        <v>8</v>
      </c>
      <c r="K6" s="12">
        <v>42</v>
      </c>
      <c r="L6" s="13">
        <v>52</v>
      </c>
      <c r="M6" s="14">
        <f t="shared" si="2"/>
        <v>7.8431372549019605</v>
      </c>
      <c r="N6" s="14">
        <f t="shared" si="3"/>
        <v>41.1764705882353</v>
      </c>
      <c r="O6" s="14">
        <f t="shared" si="4"/>
        <v>50.98039215686274</v>
      </c>
      <c r="P6" s="15">
        <f t="shared" si="5"/>
        <v>44.44444444444444</v>
      </c>
    </row>
    <row r="7" spans="1:16" ht="12.75">
      <c r="A7" s="6" t="s">
        <v>16</v>
      </c>
      <c r="B7" s="7" t="s">
        <v>23</v>
      </c>
      <c r="C7" s="6" t="s">
        <v>24</v>
      </c>
      <c r="D7" s="8">
        <v>379</v>
      </c>
      <c r="E7" s="9">
        <v>198</v>
      </c>
      <c r="F7" s="10">
        <v>3</v>
      </c>
      <c r="G7" s="10">
        <v>4</v>
      </c>
      <c r="H7" s="10">
        <f t="shared" si="0"/>
        <v>7</v>
      </c>
      <c r="I7" s="11">
        <f t="shared" si="1"/>
        <v>191</v>
      </c>
      <c r="J7" s="12">
        <v>7</v>
      </c>
      <c r="K7" s="12">
        <v>15</v>
      </c>
      <c r="L7" s="13">
        <v>169</v>
      </c>
      <c r="M7" s="14">
        <f t="shared" si="2"/>
        <v>3.6649214659685865</v>
      </c>
      <c r="N7" s="14">
        <f t="shared" si="3"/>
        <v>7.853403141361256</v>
      </c>
      <c r="O7" s="14">
        <f t="shared" si="4"/>
        <v>88.48167539267016</v>
      </c>
      <c r="P7" s="15">
        <f t="shared" si="5"/>
        <v>47.75725593667546</v>
      </c>
    </row>
    <row r="8" spans="1:16" ht="12.75">
      <c r="A8" s="6" t="s">
        <v>16</v>
      </c>
      <c r="B8" s="7" t="s">
        <v>25</v>
      </c>
      <c r="C8" s="6" t="s">
        <v>26</v>
      </c>
      <c r="D8" s="8">
        <v>249</v>
      </c>
      <c r="E8" s="9">
        <v>121</v>
      </c>
      <c r="F8" s="10">
        <v>1</v>
      </c>
      <c r="G8" s="10">
        <v>0</v>
      </c>
      <c r="H8" s="10">
        <f t="shared" si="0"/>
        <v>1</v>
      </c>
      <c r="I8" s="11">
        <f t="shared" si="1"/>
        <v>120</v>
      </c>
      <c r="J8" s="12">
        <v>10</v>
      </c>
      <c r="K8" s="12">
        <v>6</v>
      </c>
      <c r="L8" s="13">
        <v>104</v>
      </c>
      <c r="M8" s="14">
        <f t="shared" si="2"/>
        <v>8.333333333333334</v>
      </c>
      <c r="N8" s="14">
        <f t="shared" si="3"/>
        <v>5</v>
      </c>
      <c r="O8" s="14">
        <f t="shared" si="4"/>
        <v>86.66666666666667</v>
      </c>
      <c r="P8" s="15">
        <f t="shared" si="5"/>
        <v>51.40562248995984</v>
      </c>
    </row>
    <row r="9" spans="1:16" ht="12.75">
      <c r="A9" s="6" t="s">
        <v>16</v>
      </c>
      <c r="B9" s="7" t="s">
        <v>27</v>
      </c>
      <c r="C9" s="6" t="s">
        <v>28</v>
      </c>
      <c r="D9" s="8">
        <v>239</v>
      </c>
      <c r="E9" s="9">
        <v>107</v>
      </c>
      <c r="F9" s="10">
        <v>1</v>
      </c>
      <c r="G9" s="10">
        <v>2</v>
      </c>
      <c r="H9" s="10">
        <f t="shared" si="0"/>
        <v>3</v>
      </c>
      <c r="I9" s="11">
        <f t="shared" si="1"/>
        <v>104</v>
      </c>
      <c r="J9" s="12">
        <v>4</v>
      </c>
      <c r="K9" s="12">
        <v>36</v>
      </c>
      <c r="L9" s="13">
        <v>64</v>
      </c>
      <c r="M9" s="14">
        <f t="shared" si="2"/>
        <v>3.8461538461538463</v>
      </c>
      <c r="N9" s="14">
        <f t="shared" si="3"/>
        <v>34.61538461538461</v>
      </c>
      <c r="O9" s="14">
        <f t="shared" si="4"/>
        <v>61.53846153846154</v>
      </c>
      <c r="P9" s="15">
        <f t="shared" si="5"/>
        <v>55.23012552301255</v>
      </c>
    </row>
    <row r="10" spans="1:16" ht="12.75">
      <c r="A10" s="6"/>
      <c r="B10" s="7"/>
      <c r="C10" s="6"/>
      <c r="D10" s="8"/>
      <c r="E10" s="9"/>
      <c r="F10" s="10"/>
      <c r="G10" s="10"/>
      <c r="H10" s="10"/>
      <c r="I10" s="11"/>
      <c r="J10" s="12"/>
      <c r="K10" s="12"/>
      <c r="L10" s="13"/>
      <c r="M10" s="14"/>
      <c r="N10" s="14"/>
      <c r="O10" s="14"/>
      <c r="P10" s="15"/>
    </row>
    <row r="11" spans="1:16" ht="12.75">
      <c r="A11" s="6" t="s">
        <v>16</v>
      </c>
      <c r="B11" s="7" t="s">
        <v>29</v>
      </c>
      <c r="C11" s="6" t="s">
        <v>30</v>
      </c>
      <c r="D11" s="8">
        <v>292</v>
      </c>
      <c r="E11" s="9">
        <v>162</v>
      </c>
      <c r="F11" s="10">
        <v>0</v>
      </c>
      <c r="G11" s="10">
        <v>1</v>
      </c>
      <c r="H11" s="10">
        <f t="shared" si="0"/>
        <v>1</v>
      </c>
      <c r="I11" s="11">
        <f t="shared" si="1"/>
        <v>161</v>
      </c>
      <c r="J11" s="12">
        <v>3</v>
      </c>
      <c r="K11" s="12">
        <v>30</v>
      </c>
      <c r="L11" s="13">
        <v>128</v>
      </c>
      <c r="M11" s="14">
        <f t="shared" si="2"/>
        <v>1.8633540372670807</v>
      </c>
      <c r="N11" s="14">
        <f t="shared" si="3"/>
        <v>18.633540372670808</v>
      </c>
      <c r="O11" s="14">
        <f t="shared" si="4"/>
        <v>79.5031055900621</v>
      </c>
      <c r="P11" s="15">
        <f t="shared" si="5"/>
        <v>44.52054794520548</v>
      </c>
    </row>
    <row r="12" spans="1:16" ht="12.75">
      <c r="A12" s="6" t="s">
        <v>16</v>
      </c>
      <c r="B12" s="7" t="s">
        <v>31</v>
      </c>
      <c r="C12" s="6" t="s">
        <v>30</v>
      </c>
      <c r="D12" s="8">
        <v>290</v>
      </c>
      <c r="E12" s="9">
        <v>153</v>
      </c>
      <c r="F12" s="10">
        <v>0</v>
      </c>
      <c r="G12" s="10">
        <v>1</v>
      </c>
      <c r="H12" s="10">
        <f t="shared" si="0"/>
        <v>1</v>
      </c>
      <c r="I12" s="11">
        <f t="shared" si="1"/>
        <v>152</v>
      </c>
      <c r="J12" s="12">
        <v>8</v>
      </c>
      <c r="K12" s="12">
        <v>59</v>
      </c>
      <c r="L12" s="13">
        <v>85</v>
      </c>
      <c r="M12" s="14">
        <f t="shared" si="2"/>
        <v>5.2631578947368425</v>
      </c>
      <c r="N12" s="14">
        <f t="shared" si="3"/>
        <v>38.81578947368421</v>
      </c>
      <c r="O12" s="14">
        <f t="shared" si="4"/>
        <v>55.921052631578945</v>
      </c>
      <c r="P12" s="15">
        <f t="shared" si="5"/>
        <v>47.241379310344826</v>
      </c>
    </row>
    <row r="13" spans="1:16" ht="12.75">
      <c r="A13" s="6"/>
      <c r="B13" s="7"/>
      <c r="C13" s="6"/>
      <c r="D13" s="8"/>
      <c r="E13" s="9"/>
      <c r="F13" s="10"/>
      <c r="G13" s="10"/>
      <c r="H13" s="10"/>
      <c r="I13" s="11"/>
      <c r="J13" s="12"/>
      <c r="K13" s="12"/>
      <c r="L13" s="13"/>
      <c r="M13" s="14"/>
      <c r="N13" s="14"/>
      <c r="O13" s="14"/>
      <c r="P13" s="15"/>
    </row>
    <row r="14" spans="1:16" ht="12.75">
      <c r="A14" s="6" t="s">
        <v>16</v>
      </c>
      <c r="B14" s="7" t="s">
        <v>32</v>
      </c>
      <c r="C14" s="6" t="s">
        <v>33</v>
      </c>
      <c r="D14" s="8">
        <v>347</v>
      </c>
      <c r="E14" s="9">
        <v>191</v>
      </c>
      <c r="F14" s="10">
        <v>0</v>
      </c>
      <c r="G14" s="10">
        <v>0</v>
      </c>
      <c r="H14" s="10">
        <f t="shared" si="0"/>
        <v>0</v>
      </c>
      <c r="I14" s="11">
        <f t="shared" si="1"/>
        <v>191</v>
      </c>
      <c r="J14" s="12">
        <v>5</v>
      </c>
      <c r="K14" s="12">
        <v>29</v>
      </c>
      <c r="L14" s="13">
        <v>157</v>
      </c>
      <c r="M14" s="14">
        <f t="shared" si="2"/>
        <v>2.6178010471204187</v>
      </c>
      <c r="N14" s="14">
        <f t="shared" si="3"/>
        <v>15.18324607329843</v>
      </c>
      <c r="O14" s="14">
        <f t="shared" si="4"/>
        <v>82.19895287958116</v>
      </c>
      <c r="P14" s="15">
        <f t="shared" si="5"/>
        <v>44.95677233429395</v>
      </c>
    </row>
    <row r="15" spans="1:16" ht="12.75">
      <c r="A15" s="6" t="s">
        <v>16</v>
      </c>
      <c r="B15" s="7" t="s">
        <v>34</v>
      </c>
      <c r="C15" s="6" t="s">
        <v>35</v>
      </c>
      <c r="D15" s="8">
        <v>303</v>
      </c>
      <c r="E15" s="9">
        <v>152</v>
      </c>
      <c r="F15" s="10">
        <v>0</v>
      </c>
      <c r="G15" s="10">
        <v>1</v>
      </c>
      <c r="H15" s="10">
        <f t="shared" si="0"/>
        <v>1</v>
      </c>
      <c r="I15" s="11">
        <f t="shared" si="1"/>
        <v>151</v>
      </c>
      <c r="J15" s="12">
        <v>4</v>
      </c>
      <c r="K15" s="12">
        <v>35</v>
      </c>
      <c r="L15" s="13">
        <v>112</v>
      </c>
      <c r="M15" s="14">
        <f t="shared" si="2"/>
        <v>2.6490066225165565</v>
      </c>
      <c r="N15" s="14">
        <f t="shared" si="3"/>
        <v>23.178807947019866</v>
      </c>
      <c r="O15" s="14">
        <f t="shared" si="4"/>
        <v>74.17218543046357</v>
      </c>
      <c r="P15" s="15">
        <f t="shared" si="5"/>
        <v>49.834983498349835</v>
      </c>
    </row>
    <row r="16" spans="1:16" ht="12.75">
      <c r="A16" s="6" t="s">
        <v>16</v>
      </c>
      <c r="B16" s="7" t="s">
        <v>36</v>
      </c>
      <c r="C16" s="6" t="s">
        <v>37</v>
      </c>
      <c r="D16" s="8">
        <v>287</v>
      </c>
      <c r="E16" s="9">
        <v>109</v>
      </c>
      <c r="F16" s="10">
        <v>2</v>
      </c>
      <c r="G16" s="10">
        <v>4</v>
      </c>
      <c r="H16" s="10">
        <f t="shared" si="0"/>
        <v>6</v>
      </c>
      <c r="I16" s="11">
        <f t="shared" si="1"/>
        <v>103</v>
      </c>
      <c r="J16" s="12">
        <v>0</v>
      </c>
      <c r="K16" s="12">
        <v>36</v>
      </c>
      <c r="L16" s="13">
        <v>67</v>
      </c>
      <c r="M16" s="14">
        <f t="shared" si="2"/>
        <v>0</v>
      </c>
      <c r="N16" s="14">
        <f t="shared" si="3"/>
        <v>34.95145631067961</v>
      </c>
      <c r="O16" s="14">
        <f t="shared" si="4"/>
        <v>65.04854368932038</v>
      </c>
      <c r="P16" s="15">
        <f t="shared" si="5"/>
        <v>62.02090592334495</v>
      </c>
    </row>
    <row r="17" spans="1:16" ht="12.75">
      <c r="A17" s="6" t="s">
        <v>16</v>
      </c>
      <c r="B17" s="7" t="s">
        <v>38</v>
      </c>
      <c r="C17" s="6" t="s">
        <v>39</v>
      </c>
      <c r="D17" s="8">
        <v>433</v>
      </c>
      <c r="E17" s="9">
        <v>239</v>
      </c>
      <c r="F17" s="10">
        <v>1</v>
      </c>
      <c r="G17" s="10">
        <v>1</v>
      </c>
      <c r="H17" s="10">
        <f t="shared" si="0"/>
        <v>2</v>
      </c>
      <c r="I17" s="11">
        <f t="shared" si="1"/>
        <v>237</v>
      </c>
      <c r="J17" s="12">
        <v>20</v>
      </c>
      <c r="K17" s="12">
        <v>26</v>
      </c>
      <c r="L17" s="13">
        <v>191</v>
      </c>
      <c r="M17" s="14">
        <f t="shared" si="2"/>
        <v>8.438818565400844</v>
      </c>
      <c r="N17" s="14">
        <f t="shared" si="3"/>
        <v>10.970464135021096</v>
      </c>
      <c r="O17" s="14">
        <f t="shared" si="4"/>
        <v>80.59071729957806</v>
      </c>
      <c r="P17" s="15">
        <f t="shared" si="5"/>
        <v>44.80369515011547</v>
      </c>
    </row>
    <row r="18" spans="1:16" ht="12.75">
      <c r="A18" s="6" t="s">
        <v>16</v>
      </c>
      <c r="B18" s="7" t="s">
        <v>40</v>
      </c>
      <c r="C18" s="6" t="s">
        <v>41</v>
      </c>
      <c r="D18" s="8">
        <v>295</v>
      </c>
      <c r="E18" s="9">
        <v>153</v>
      </c>
      <c r="F18" s="10">
        <v>2</v>
      </c>
      <c r="G18" s="10">
        <v>4</v>
      </c>
      <c r="H18" s="10">
        <f t="shared" si="0"/>
        <v>6</v>
      </c>
      <c r="I18" s="11">
        <f t="shared" si="1"/>
        <v>147</v>
      </c>
      <c r="J18" s="12">
        <v>8</v>
      </c>
      <c r="K18" s="12">
        <v>30</v>
      </c>
      <c r="L18" s="13">
        <v>109</v>
      </c>
      <c r="M18" s="14">
        <f t="shared" si="2"/>
        <v>5.442176870748299</v>
      </c>
      <c r="N18" s="14">
        <f t="shared" si="3"/>
        <v>20.408163265306122</v>
      </c>
      <c r="O18" s="14">
        <f t="shared" si="4"/>
        <v>74.14965986394557</v>
      </c>
      <c r="P18" s="15">
        <f t="shared" si="5"/>
        <v>48.13559322033898</v>
      </c>
    </row>
    <row r="19" spans="1:16" ht="12.75">
      <c r="A19" s="6"/>
      <c r="B19" s="7"/>
      <c r="C19" s="6"/>
      <c r="D19" s="8"/>
      <c r="E19" s="9"/>
      <c r="F19" s="10"/>
      <c r="G19" s="10"/>
      <c r="H19" s="10"/>
      <c r="I19" s="11"/>
      <c r="J19" s="12"/>
      <c r="K19" s="12"/>
      <c r="L19" s="13"/>
      <c r="M19" s="14"/>
      <c r="N19" s="14"/>
      <c r="O19" s="14"/>
      <c r="P19" s="15"/>
    </row>
    <row r="20" spans="1:16" ht="12.75">
      <c r="A20" s="6" t="s">
        <v>16</v>
      </c>
      <c r="B20" s="7" t="s">
        <v>42</v>
      </c>
      <c r="C20" s="6" t="s">
        <v>43</v>
      </c>
      <c r="D20" s="8">
        <v>321</v>
      </c>
      <c r="E20" s="9">
        <v>152</v>
      </c>
      <c r="F20" s="10">
        <v>7</v>
      </c>
      <c r="G20" s="10">
        <v>2</v>
      </c>
      <c r="H20" s="10">
        <f t="shared" si="0"/>
        <v>9</v>
      </c>
      <c r="I20" s="11">
        <f t="shared" si="1"/>
        <v>143</v>
      </c>
      <c r="J20" s="12">
        <v>6</v>
      </c>
      <c r="K20" s="12">
        <v>23</v>
      </c>
      <c r="L20" s="13">
        <v>114</v>
      </c>
      <c r="M20" s="14">
        <f t="shared" si="2"/>
        <v>4.195804195804196</v>
      </c>
      <c r="N20" s="14">
        <f t="shared" si="3"/>
        <v>16.083916083916083</v>
      </c>
      <c r="O20" s="14">
        <f t="shared" si="4"/>
        <v>79.72027972027972</v>
      </c>
      <c r="P20" s="15">
        <f t="shared" si="5"/>
        <v>52.64797507788162</v>
      </c>
    </row>
    <row r="21" spans="1:16" ht="12.75">
      <c r="A21" s="6" t="s">
        <v>16</v>
      </c>
      <c r="B21" s="7" t="s">
        <v>44</v>
      </c>
      <c r="C21" s="6" t="s">
        <v>43</v>
      </c>
      <c r="D21" s="8">
        <v>304</v>
      </c>
      <c r="E21" s="9">
        <v>148</v>
      </c>
      <c r="F21" s="10">
        <v>3</v>
      </c>
      <c r="G21" s="10">
        <v>1</v>
      </c>
      <c r="H21" s="10">
        <f t="shared" si="0"/>
        <v>4</v>
      </c>
      <c r="I21" s="11">
        <f t="shared" si="1"/>
        <v>144</v>
      </c>
      <c r="J21" s="12">
        <v>3</v>
      </c>
      <c r="K21" s="12">
        <v>26</v>
      </c>
      <c r="L21" s="13">
        <v>115</v>
      </c>
      <c r="M21" s="14">
        <f t="shared" si="2"/>
        <v>2.0833333333333335</v>
      </c>
      <c r="N21" s="14">
        <f t="shared" si="3"/>
        <v>18.055555555555557</v>
      </c>
      <c r="O21" s="14">
        <f t="shared" si="4"/>
        <v>79.86111111111111</v>
      </c>
      <c r="P21" s="15">
        <f t="shared" si="5"/>
        <v>51.31578947368421</v>
      </c>
    </row>
    <row r="22" spans="1:16" ht="15" customHeight="1">
      <c r="A22" s="73" t="s">
        <v>45</v>
      </c>
      <c r="B22" s="74"/>
      <c r="C22" s="75"/>
      <c r="D22" s="40">
        <f>SUM(D2:D21)</f>
        <v>4902</v>
      </c>
      <c r="E22" s="40">
        <f aca="true" t="shared" si="6" ref="E22:L22">SUM(E2:E21)</f>
        <v>2440</v>
      </c>
      <c r="F22" s="40">
        <f t="shared" si="6"/>
        <v>32</v>
      </c>
      <c r="G22" s="40">
        <f t="shared" si="6"/>
        <v>28</v>
      </c>
      <c r="H22" s="40">
        <f t="shared" si="6"/>
        <v>60</v>
      </c>
      <c r="I22" s="40">
        <f t="shared" si="6"/>
        <v>2380</v>
      </c>
      <c r="J22" s="41">
        <f t="shared" si="6"/>
        <v>109</v>
      </c>
      <c r="K22" s="41">
        <f t="shared" si="6"/>
        <v>610</v>
      </c>
      <c r="L22" s="41">
        <f t="shared" si="6"/>
        <v>1661</v>
      </c>
      <c r="M22" s="42">
        <f t="shared" si="2"/>
        <v>4.579831932773109</v>
      </c>
      <c r="N22" s="42">
        <f t="shared" si="3"/>
        <v>25.630252100840337</v>
      </c>
      <c r="O22" s="42">
        <f t="shared" si="4"/>
        <v>69.78991596638656</v>
      </c>
      <c r="P22" s="42">
        <f>IF(D23&gt;0,(D23-E22)*100/D23,"")</f>
        <v>50.224398204814364</v>
      </c>
    </row>
    <row r="23" spans="1:16" ht="12.75">
      <c r="A23" s="73" t="s">
        <v>46</v>
      </c>
      <c r="B23" s="74"/>
      <c r="C23" s="75"/>
      <c r="D23" s="16">
        <v>4902</v>
      </c>
      <c r="E23" s="16"/>
      <c r="F23" s="16"/>
      <c r="G23" s="16"/>
      <c r="H23" s="16"/>
      <c r="I23" s="17"/>
      <c r="J23" s="13"/>
      <c r="K23" s="13"/>
      <c r="L23" s="13"/>
      <c r="M23" s="14"/>
      <c r="N23" s="14"/>
      <c r="O23" s="14"/>
      <c r="P23" s="15"/>
    </row>
    <row r="24" spans="1:16" ht="12.75">
      <c r="A24" s="18"/>
      <c r="B24" s="19"/>
      <c r="C24" s="19"/>
      <c r="D24" s="16"/>
      <c r="E24" s="16"/>
      <c r="F24" s="16"/>
      <c r="G24" s="16"/>
      <c r="H24" s="16"/>
      <c r="I24" s="17"/>
      <c r="J24" s="20"/>
      <c r="K24" s="20"/>
      <c r="L24" s="13"/>
      <c r="M24" s="14"/>
      <c r="N24" s="14"/>
      <c r="O24" s="14"/>
      <c r="P24" s="15"/>
    </row>
    <row r="25" spans="1:16" ht="12.75">
      <c r="A25" s="6" t="s">
        <v>47</v>
      </c>
      <c r="B25" s="7" t="s">
        <v>48</v>
      </c>
      <c r="C25" s="6" t="s">
        <v>49</v>
      </c>
      <c r="D25" s="10">
        <v>311</v>
      </c>
      <c r="E25" s="21">
        <v>161</v>
      </c>
      <c r="F25" s="12">
        <v>6</v>
      </c>
      <c r="G25" s="12">
        <v>2</v>
      </c>
      <c r="H25" s="10">
        <f>G25+F25</f>
        <v>8</v>
      </c>
      <c r="I25" s="11">
        <f aca="true" t="shared" si="7" ref="I25:I55">E25-F25-G25</f>
        <v>153</v>
      </c>
      <c r="J25" s="12">
        <v>3</v>
      </c>
      <c r="K25" s="12">
        <v>82</v>
      </c>
      <c r="L25" s="13">
        <v>68</v>
      </c>
      <c r="M25" s="14">
        <f t="shared" si="2"/>
        <v>1.9607843137254901</v>
      </c>
      <c r="N25" s="14">
        <f t="shared" si="3"/>
        <v>53.59477124183007</v>
      </c>
      <c r="O25" s="14">
        <f t="shared" si="4"/>
        <v>44.44444444444444</v>
      </c>
      <c r="P25" s="15">
        <f>IF(E25&lt;&gt;0,(D25-E25)*100/D25,"")</f>
        <v>48.231511254019296</v>
      </c>
    </row>
    <row r="26" spans="1:16" ht="12.75">
      <c r="A26" s="6" t="s">
        <v>47</v>
      </c>
      <c r="B26" s="7" t="s">
        <v>50</v>
      </c>
      <c r="C26" s="6" t="s">
        <v>49</v>
      </c>
      <c r="D26" s="10">
        <v>314</v>
      </c>
      <c r="E26" s="21">
        <v>156</v>
      </c>
      <c r="F26" s="12">
        <v>3</v>
      </c>
      <c r="G26" s="12">
        <v>5</v>
      </c>
      <c r="H26" s="10">
        <f aca="true" t="shared" si="8" ref="H26:H55">G26+F26</f>
        <v>8</v>
      </c>
      <c r="I26" s="11">
        <f t="shared" si="7"/>
        <v>148</v>
      </c>
      <c r="J26" s="12">
        <v>5</v>
      </c>
      <c r="K26" s="12">
        <v>54</v>
      </c>
      <c r="L26" s="13">
        <v>89</v>
      </c>
      <c r="M26" s="14">
        <f t="shared" si="2"/>
        <v>3.3783783783783785</v>
      </c>
      <c r="N26" s="14">
        <f t="shared" si="3"/>
        <v>36.486486486486484</v>
      </c>
      <c r="O26" s="14">
        <f t="shared" si="4"/>
        <v>60.13513513513514</v>
      </c>
      <c r="P26" s="15">
        <f aca="true" t="shared" si="9" ref="P26:P55">IF(E26&lt;&gt;0,(D26-E26)*100/D26,"")</f>
        <v>50.318471337579616</v>
      </c>
    </row>
    <row r="27" spans="1:16" ht="12.75">
      <c r="A27" s="6" t="s">
        <v>47</v>
      </c>
      <c r="B27" s="7" t="s">
        <v>51</v>
      </c>
      <c r="C27" s="6" t="s">
        <v>49</v>
      </c>
      <c r="D27" s="10">
        <v>336</v>
      </c>
      <c r="E27" s="21">
        <v>174</v>
      </c>
      <c r="F27" s="12">
        <v>6</v>
      </c>
      <c r="G27" s="12">
        <v>1</v>
      </c>
      <c r="H27" s="10">
        <f t="shared" si="8"/>
        <v>7</v>
      </c>
      <c r="I27" s="11">
        <f t="shared" si="7"/>
        <v>167</v>
      </c>
      <c r="J27" s="12">
        <v>4</v>
      </c>
      <c r="K27" s="12">
        <v>48</v>
      </c>
      <c r="L27" s="13">
        <v>115</v>
      </c>
      <c r="M27" s="14">
        <f t="shared" si="2"/>
        <v>2.395209580838323</v>
      </c>
      <c r="N27" s="14">
        <f t="shared" si="3"/>
        <v>28.74251497005988</v>
      </c>
      <c r="O27" s="14">
        <f t="shared" si="4"/>
        <v>68.8622754491018</v>
      </c>
      <c r="P27" s="15">
        <f t="shared" si="9"/>
        <v>48.214285714285715</v>
      </c>
    </row>
    <row r="28" spans="1:16" ht="18">
      <c r="A28" s="6"/>
      <c r="B28" s="7"/>
      <c r="C28" s="6"/>
      <c r="D28" s="10"/>
      <c r="E28" s="21"/>
      <c r="F28" s="12"/>
      <c r="G28" s="12"/>
      <c r="H28" s="10"/>
      <c r="I28" s="11"/>
      <c r="J28" s="35"/>
      <c r="K28" s="36"/>
      <c r="L28" s="37"/>
      <c r="M28" s="14"/>
      <c r="N28" s="14"/>
      <c r="O28" s="14"/>
      <c r="P28" s="15"/>
    </row>
    <row r="29" spans="1:16" ht="12.75">
      <c r="A29" s="6" t="s">
        <v>47</v>
      </c>
      <c r="B29" s="7" t="s">
        <v>52</v>
      </c>
      <c r="C29" s="6" t="s">
        <v>53</v>
      </c>
      <c r="D29" s="10">
        <v>432</v>
      </c>
      <c r="E29" s="21">
        <v>184</v>
      </c>
      <c r="F29" s="22">
        <v>3</v>
      </c>
      <c r="G29" s="22">
        <v>0</v>
      </c>
      <c r="H29" s="10">
        <f t="shared" si="8"/>
        <v>3</v>
      </c>
      <c r="I29" s="11">
        <f t="shared" si="7"/>
        <v>181</v>
      </c>
      <c r="J29" s="22">
        <v>8</v>
      </c>
      <c r="K29" s="22">
        <v>40</v>
      </c>
      <c r="L29" s="13">
        <v>133</v>
      </c>
      <c r="M29" s="14">
        <f t="shared" si="2"/>
        <v>4.419889502762431</v>
      </c>
      <c r="N29" s="14">
        <f t="shared" si="3"/>
        <v>22.099447513812155</v>
      </c>
      <c r="O29" s="14">
        <f t="shared" si="4"/>
        <v>73.48066298342542</v>
      </c>
      <c r="P29" s="15">
        <f t="shared" si="9"/>
        <v>57.407407407407405</v>
      </c>
    </row>
    <row r="30" spans="1:16" ht="12.75">
      <c r="A30" s="6" t="s">
        <v>47</v>
      </c>
      <c r="B30" s="7" t="s">
        <v>54</v>
      </c>
      <c r="C30" s="6" t="s">
        <v>53</v>
      </c>
      <c r="D30" s="10">
        <v>414</v>
      </c>
      <c r="E30" s="23">
        <v>148</v>
      </c>
      <c r="F30" s="13">
        <v>7</v>
      </c>
      <c r="G30" s="13">
        <v>0</v>
      </c>
      <c r="H30" s="10">
        <f t="shared" si="8"/>
        <v>7</v>
      </c>
      <c r="I30" s="11">
        <f t="shared" si="7"/>
        <v>141</v>
      </c>
      <c r="J30" s="13">
        <v>3</v>
      </c>
      <c r="K30" s="13">
        <v>32</v>
      </c>
      <c r="L30" s="13">
        <v>106</v>
      </c>
      <c r="M30" s="14">
        <f t="shared" si="2"/>
        <v>2.127659574468085</v>
      </c>
      <c r="N30" s="14">
        <f t="shared" si="3"/>
        <v>22.69503546099291</v>
      </c>
      <c r="O30" s="14">
        <f t="shared" si="4"/>
        <v>75.177304964539</v>
      </c>
      <c r="P30" s="15">
        <f t="shared" si="9"/>
        <v>64.2512077294686</v>
      </c>
    </row>
    <row r="31" spans="1:16" ht="12.75">
      <c r="A31" s="6" t="s">
        <v>47</v>
      </c>
      <c r="B31" s="7" t="s">
        <v>55</v>
      </c>
      <c r="C31" s="6" t="s">
        <v>53</v>
      </c>
      <c r="D31" s="10">
        <v>439</v>
      </c>
      <c r="E31" s="23">
        <v>215</v>
      </c>
      <c r="F31" s="13">
        <v>0</v>
      </c>
      <c r="G31" s="13">
        <v>2</v>
      </c>
      <c r="H31" s="10">
        <f t="shared" si="8"/>
        <v>2</v>
      </c>
      <c r="I31" s="11">
        <f t="shared" si="7"/>
        <v>213</v>
      </c>
      <c r="J31" s="20">
        <v>10</v>
      </c>
      <c r="K31" s="20">
        <v>52</v>
      </c>
      <c r="L31" s="13">
        <v>151</v>
      </c>
      <c r="M31" s="14">
        <f t="shared" si="2"/>
        <v>4.694835680751174</v>
      </c>
      <c r="N31" s="14">
        <f t="shared" si="3"/>
        <v>24.413145539906104</v>
      </c>
      <c r="O31" s="14">
        <f t="shared" si="4"/>
        <v>70.89201877934272</v>
      </c>
      <c r="P31" s="15">
        <f t="shared" si="9"/>
        <v>51.0250569476082</v>
      </c>
    </row>
    <row r="32" spans="1:16" ht="12.75">
      <c r="A32" s="6"/>
      <c r="B32" s="7"/>
      <c r="C32" s="6"/>
      <c r="D32" s="10"/>
      <c r="E32" s="23"/>
      <c r="F32" s="13"/>
      <c r="G32" s="13"/>
      <c r="H32" s="10"/>
      <c r="I32" s="11"/>
      <c r="J32" s="38"/>
      <c r="K32" s="38"/>
      <c r="L32" s="39"/>
      <c r="M32" s="14"/>
      <c r="N32" s="14"/>
      <c r="O32" s="14"/>
      <c r="P32" s="15"/>
    </row>
    <row r="33" spans="1:16" ht="12.75">
      <c r="A33" s="6" t="s">
        <v>47</v>
      </c>
      <c r="B33" s="7" t="s">
        <v>56</v>
      </c>
      <c r="C33" s="6" t="s">
        <v>57</v>
      </c>
      <c r="D33" s="10">
        <v>287</v>
      </c>
      <c r="E33" s="21">
        <v>177</v>
      </c>
      <c r="F33" s="12">
        <v>1</v>
      </c>
      <c r="G33" s="12">
        <v>4</v>
      </c>
      <c r="H33" s="10">
        <f t="shared" si="8"/>
        <v>5</v>
      </c>
      <c r="I33" s="11">
        <f t="shared" si="7"/>
        <v>172</v>
      </c>
      <c r="J33" s="12">
        <v>9</v>
      </c>
      <c r="K33" s="12">
        <v>104</v>
      </c>
      <c r="L33" s="13">
        <v>59</v>
      </c>
      <c r="M33" s="14">
        <f t="shared" si="2"/>
        <v>5.232558139534884</v>
      </c>
      <c r="N33" s="14">
        <f t="shared" si="3"/>
        <v>60.46511627906977</v>
      </c>
      <c r="O33" s="14">
        <f t="shared" si="4"/>
        <v>34.30232558139535</v>
      </c>
      <c r="P33" s="15">
        <f t="shared" si="9"/>
        <v>38.32752613240418</v>
      </c>
    </row>
    <row r="34" spans="1:16" ht="12.75">
      <c r="A34" s="6" t="s">
        <v>47</v>
      </c>
      <c r="B34" s="7" t="s">
        <v>58</v>
      </c>
      <c r="C34" s="6" t="s">
        <v>59</v>
      </c>
      <c r="D34" s="10">
        <v>315</v>
      </c>
      <c r="E34" s="21">
        <v>158</v>
      </c>
      <c r="F34" s="22">
        <v>3</v>
      </c>
      <c r="G34" s="22">
        <v>4</v>
      </c>
      <c r="H34" s="10">
        <f t="shared" si="8"/>
        <v>7</v>
      </c>
      <c r="I34" s="11">
        <f t="shared" si="7"/>
        <v>151</v>
      </c>
      <c r="J34" s="22">
        <v>2</v>
      </c>
      <c r="K34" s="22">
        <v>84</v>
      </c>
      <c r="L34" s="13">
        <v>65</v>
      </c>
      <c r="M34" s="14">
        <f t="shared" si="2"/>
        <v>1.3245033112582782</v>
      </c>
      <c r="N34" s="14">
        <f t="shared" si="3"/>
        <v>55.629139072847686</v>
      </c>
      <c r="O34" s="14">
        <f t="shared" si="4"/>
        <v>43.04635761589404</v>
      </c>
      <c r="P34" s="15">
        <f t="shared" si="9"/>
        <v>49.84126984126984</v>
      </c>
    </row>
    <row r="35" spans="1:16" ht="12.75">
      <c r="A35" s="6"/>
      <c r="B35" s="7"/>
      <c r="C35" s="6"/>
      <c r="D35" s="10"/>
      <c r="E35" s="21"/>
      <c r="F35" s="22"/>
      <c r="G35" s="22"/>
      <c r="H35" s="10"/>
      <c r="I35" s="11"/>
      <c r="J35" s="22"/>
      <c r="K35" s="22"/>
      <c r="L35" s="13"/>
      <c r="M35" s="14"/>
      <c r="N35" s="14"/>
      <c r="O35" s="14"/>
      <c r="P35" s="15"/>
    </row>
    <row r="36" spans="1:16" ht="12.75">
      <c r="A36" s="6" t="s">
        <v>47</v>
      </c>
      <c r="B36" s="7" t="s">
        <v>60</v>
      </c>
      <c r="C36" s="6" t="s">
        <v>61</v>
      </c>
      <c r="D36" s="10">
        <v>369</v>
      </c>
      <c r="E36" s="23">
        <v>178</v>
      </c>
      <c r="F36" s="13">
        <v>0</v>
      </c>
      <c r="G36" s="13">
        <v>3</v>
      </c>
      <c r="H36" s="10">
        <f t="shared" si="8"/>
        <v>3</v>
      </c>
      <c r="I36" s="11">
        <f t="shared" si="7"/>
        <v>175</v>
      </c>
      <c r="J36" s="13">
        <v>1</v>
      </c>
      <c r="K36" s="13">
        <v>87</v>
      </c>
      <c r="L36" s="13">
        <v>87</v>
      </c>
      <c r="M36" s="14">
        <f t="shared" si="2"/>
        <v>0.5714285714285714</v>
      </c>
      <c r="N36" s="14">
        <f t="shared" si="3"/>
        <v>49.714285714285715</v>
      </c>
      <c r="O36" s="14">
        <f t="shared" si="4"/>
        <v>49.714285714285715</v>
      </c>
      <c r="P36" s="15">
        <f t="shared" si="9"/>
        <v>51.76151761517615</v>
      </c>
    </row>
    <row r="37" spans="1:16" ht="12.75">
      <c r="A37" s="6" t="s">
        <v>47</v>
      </c>
      <c r="B37" s="7" t="s">
        <v>62</v>
      </c>
      <c r="C37" s="6" t="s">
        <v>63</v>
      </c>
      <c r="D37" s="10">
        <v>329</v>
      </c>
      <c r="E37" s="23">
        <v>177</v>
      </c>
      <c r="F37" s="13">
        <v>8</v>
      </c>
      <c r="G37" s="13">
        <v>2</v>
      </c>
      <c r="H37" s="10">
        <f t="shared" si="8"/>
        <v>10</v>
      </c>
      <c r="I37" s="11">
        <f t="shared" si="7"/>
        <v>167</v>
      </c>
      <c r="J37" s="20">
        <v>2</v>
      </c>
      <c r="K37" s="20">
        <v>41</v>
      </c>
      <c r="L37" s="13">
        <v>124</v>
      </c>
      <c r="M37" s="14">
        <f t="shared" si="2"/>
        <v>1.1976047904191616</v>
      </c>
      <c r="N37" s="14">
        <f t="shared" si="3"/>
        <v>24.550898203592816</v>
      </c>
      <c r="O37" s="14">
        <f t="shared" si="4"/>
        <v>74.25149700598803</v>
      </c>
      <c r="P37" s="15">
        <f t="shared" si="9"/>
        <v>46.20060790273556</v>
      </c>
    </row>
    <row r="38" spans="1:16" ht="12.75">
      <c r="A38" s="6"/>
      <c r="B38" s="7"/>
      <c r="C38" s="6"/>
      <c r="D38" s="10"/>
      <c r="E38" s="23"/>
      <c r="F38" s="13"/>
      <c r="G38" s="13"/>
      <c r="H38" s="10"/>
      <c r="I38" s="11"/>
      <c r="J38" s="20"/>
      <c r="K38" s="20"/>
      <c r="L38" s="13"/>
      <c r="M38" s="14"/>
      <c r="N38" s="14"/>
      <c r="O38" s="14"/>
      <c r="P38" s="15"/>
    </row>
    <row r="39" spans="1:16" ht="12.75">
      <c r="A39" s="6" t="s">
        <v>47</v>
      </c>
      <c r="B39" s="7" t="s">
        <v>64</v>
      </c>
      <c r="C39" s="6" t="s">
        <v>65</v>
      </c>
      <c r="D39" s="10">
        <v>214</v>
      </c>
      <c r="E39" s="21">
        <v>124</v>
      </c>
      <c r="F39" s="12">
        <v>0</v>
      </c>
      <c r="G39" s="12">
        <v>0</v>
      </c>
      <c r="H39" s="10">
        <f t="shared" si="8"/>
        <v>0</v>
      </c>
      <c r="I39" s="11">
        <f t="shared" si="7"/>
        <v>124</v>
      </c>
      <c r="J39" s="12">
        <v>0</v>
      </c>
      <c r="K39" s="12">
        <v>61</v>
      </c>
      <c r="L39" s="13">
        <v>63</v>
      </c>
      <c r="M39" s="14">
        <f t="shared" si="2"/>
        <v>0</v>
      </c>
      <c r="N39" s="14">
        <f t="shared" si="3"/>
        <v>49.193548387096776</v>
      </c>
      <c r="O39" s="14">
        <f t="shared" si="4"/>
        <v>50.806451612903224</v>
      </c>
      <c r="P39" s="15">
        <f t="shared" si="9"/>
        <v>42.05607476635514</v>
      </c>
    </row>
    <row r="40" spans="1:16" ht="12.75">
      <c r="A40" s="6" t="s">
        <v>47</v>
      </c>
      <c r="B40" s="7" t="s">
        <v>66</v>
      </c>
      <c r="C40" s="6" t="s">
        <v>67</v>
      </c>
      <c r="D40" s="10">
        <v>220</v>
      </c>
      <c r="E40" s="21">
        <v>92</v>
      </c>
      <c r="F40" s="12">
        <v>0</v>
      </c>
      <c r="G40" s="12">
        <v>0</v>
      </c>
      <c r="H40" s="10">
        <f t="shared" si="8"/>
        <v>0</v>
      </c>
      <c r="I40" s="11">
        <f t="shared" si="7"/>
        <v>92</v>
      </c>
      <c r="J40" s="12">
        <v>1</v>
      </c>
      <c r="K40" s="12">
        <v>29</v>
      </c>
      <c r="L40" s="13">
        <v>62</v>
      </c>
      <c r="M40" s="14">
        <f t="shared" si="2"/>
        <v>1.0869565217391304</v>
      </c>
      <c r="N40" s="14">
        <f t="shared" si="3"/>
        <v>31.52173913043478</v>
      </c>
      <c r="O40" s="14">
        <f t="shared" si="4"/>
        <v>67.3913043478261</v>
      </c>
      <c r="P40" s="15">
        <f t="shared" si="9"/>
        <v>58.18181818181818</v>
      </c>
    </row>
    <row r="41" spans="1:16" ht="12.75">
      <c r="A41" s="6" t="s">
        <v>47</v>
      </c>
      <c r="B41" s="7" t="s">
        <v>68</v>
      </c>
      <c r="C41" s="6" t="s">
        <v>69</v>
      </c>
      <c r="D41" s="10">
        <v>185</v>
      </c>
      <c r="E41" s="21">
        <v>99</v>
      </c>
      <c r="F41" s="12">
        <v>1</v>
      </c>
      <c r="G41" s="12">
        <v>0</v>
      </c>
      <c r="H41" s="10">
        <f t="shared" si="8"/>
        <v>1</v>
      </c>
      <c r="I41" s="11">
        <f t="shared" si="7"/>
        <v>98</v>
      </c>
      <c r="J41" s="12">
        <v>2</v>
      </c>
      <c r="K41" s="12">
        <v>22</v>
      </c>
      <c r="L41" s="13">
        <v>74</v>
      </c>
      <c r="M41" s="14">
        <f t="shared" si="2"/>
        <v>2.0408163265306123</v>
      </c>
      <c r="N41" s="14">
        <f t="shared" si="3"/>
        <v>22.448979591836736</v>
      </c>
      <c r="O41" s="14">
        <f t="shared" si="4"/>
        <v>75.51020408163265</v>
      </c>
      <c r="P41" s="15">
        <f t="shared" si="9"/>
        <v>46.486486486486484</v>
      </c>
    </row>
    <row r="42" spans="1:16" ht="12.75">
      <c r="A42" s="6" t="s">
        <v>47</v>
      </c>
      <c r="B42" s="7" t="s">
        <v>70</v>
      </c>
      <c r="C42" s="6" t="s">
        <v>71</v>
      </c>
      <c r="D42" s="10">
        <v>255</v>
      </c>
      <c r="E42" s="21">
        <v>152</v>
      </c>
      <c r="F42" s="22">
        <v>1</v>
      </c>
      <c r="G42" s="22">
        <v>2</v>
      </c>
      <c r="H42" s="10">
        <f t="shared" si="8"/>
        <v>3</v>
      </c>
      <c r="I42" s="11">
        <f t="shared" si="7"/>
        <v>149</v>
      </c>
      <c r="J42" s="22">
        <v>4</v>
      </c>
      <c r="K42" s="22">
        <v>84</v>
      </c>
      <c r="L42" s="13">
        <v>61</v>
      </c>
      <c r="M42" s="14">
        <f t="shared" si="2"/>
        <v>2.684563758389262</v>
      </c>
      <c r="N42" s="14">
        <f t="shared" si="3"/>
        <v>56.375838926174495</v>
      </c>
      <c r="O42" s="14">
        <f t="shared" si="4"/>
        <v>40.939597315436245</v>
      </c>
      <c r="P42" s="15">
        <f t="shared" si="9"/>
        <v>40.3921568627451</v>
      </c>
    </row>
    <row r="43" spans="1:16" ht="12.75">
      <c r="A43" s="6"/>
      <c r="B43" s="7"/>
      <c r="C43" s="6"/>
      <c r="D43" s="10"/>
      <c r="E43" s="21"/>
      <c r="F43" s="22"/>
      <c r="G43" s="22"/>
      <c r="H43" s="10"/>
      <c r="I43" s="11"/>
      <c r="J43" s="22"/>
      <c r="K43" s="22"/>
      <c r="L43" s="13"/>
      <c r="M43" s="14"/>
      <c r="N43" s="14"/>
      <c r="O43" s="14"/>
      <c r="P43" s="15"/>
    </row>
    <row r="44" spans="1:16" ht="12.75">
      <c r="A44" s="6" t="s">
        <v>47</v>
      </c>
      <c r="B44" s="7" t="s">
        <v>72</v>
      </c>
      <c r="C44" s="6" t="s">
        <v>73</v>
      </c>
      <c r="D44" s="10">
        <v>358</v>
      </c>
      <c r="E44" s="23">
        <v>137</v>
      </c>
      <c r="F44" s="13">
        <v>0</v>
      </c>
      <c r="G44" s="13">
        <v>1</v>
      </c>
      <c r="H44" s="10">
        <f t="shared" si="8"/>
        <v>1</v>
      </c>
      <c r="I44" s="11">
        <f t="shared" si="7"/>
        <v>136</v>
      </c>
      <c r="J44" s="13">
        <v>18</v>
      </c>
      <c r="K44" s="13">
        <v>63</v>
      </c>
      <c r="L44" s="13">
        <v>55</v>
      </c>
      <c r="M44" s="14">
        <f t="shared" si="2"/>
        <v>13.235294117647058</v>
      </c>
      <c r="N44" s="14">
        <f t="shared" si="3"/>
        <v>46.3235294117647</v>
      </c>
      <c r="O44" s="14">
        <f t="shared" si="4"/>
        <v>40.44117647058823</v>
      </c>
      <c r="P44" s="15">
        <f t="shared" si="9"/>
        <v>61.73184357541899</v>
      </c>
    </row>
    <row r="45" spans="1:16" ht="12.75">
      <c r="A45" s="6" t="s">
        <v>47</v>
      </c>
      <c r="B45" s="7" t="s">
        <v>74</v>
      </c>
      <c r="C45" s="6" t="s">
        <v>73</v>
      </c>
      <c r="D45" s="10">
        <v>364</v>
      </c>
      <c r="E45" s="23">
        <v>159</v>
      </c>
      <c r="F45" s="13">
        <v>3</v>
      </c>
      <c r="G45" s="13">
        <v>3</v>
      </c>
      <c r="H45" s="10">
        <f t="shared" si="8"/>
        <v>6</v>
      </c>
      <c r="I45" s="11">
        <f t="shared" si="7"/>
        <v>153</v>
      </c>
      <c r="J45" s="20">
        <v>21</v>
      </c>
      <c r="K45" s="20">
        <v>77</v>
      </c>
      <c r="L45" s="13">
        <v>55</v>
      </c>
      <c r="M45" s="14">
        <f t="shared" si="2"/>
        <v>13.72549019607843</v>
      </c>
      <c r="N45" s="14">
        <f t="shared" si="3"/>
        <v>50.326797385620914</v>
      </c>
      <c r="O45" s="14">
        <f t="shared" si="4"/>
        <v>35.947712418300654</v>
      </c>
      <c r="P45" s="15">
        <f t="shared" si="9"/>
        <v>56.31868131868132</v>
      </c>
    </row>
    <row r="46" spans="1:16" ht="12.75">
      <c r="A46" s="6" t="s">
        <v>47</v>
      </c>
      <c r="B46" s="7" t="s">
        <v>75</v>
      </c>
      <c r="C46" s="6" t="s">
        <v>76</v>
      </c>
      <c r="D46" s="10">
        <v>226</v>
      </c>
      <c r="E46" s="21">
        <v>119</v>
      </c>
      <c r="F46" s="12">
        <v>4</v>
      </c>
      <c r="G46" s="12">
        <v>0</v>
      </c>
      <c r="H46" s="10">
        <f t="shared" si="8"/>
        <v>4</v>
      </c>
      <c r="I46" s="11">
        <f t="shared" si="7"/>
        <v>115</v>
      </c>
      <c r="J46" s="12">
        <v>4</v>
      </c>
      <c r="K46" s="12">
        <v>72</v>
      </c>
      <c r="L46" s="13">
        <v>39</v>
      </c>
      <c r="M46" s="14">
        <f t="shared" si="2"/>
        <v>3.4782608695652173</v>
      </c>
      <c r="N46" s="14">
        <f t="shared" si="3"/>
        <v>62.608695652173914</v>
      </c>
      <c r="O46" s="14">
        <f t="shared" si="4"/>
        <v>33.91304347826087</v>
      </c>
      <c r="P46" s="15">
        <f t="shared" si="9"/>
        <v>47.34513274336283</v>
      </c>
    </row>
    <row r="47" spans="1:16" ht="12.75">
      <c r="A47" s="6"/>
      <c r="B47" s="7"/>
      <c r="C47" s="6"/>
      <c r="D47" s="10"/>
      <c r="E47" s="21"/>
      <c r="F47" s="12"/>
      <c r="G47" s="12"/>
      <c r="H47" s="10"/>
      <c r="I47" s="11"/>
      <c r="J47" s="12"/>
      <c r="K47" s="12"/>
      <c r="L47" s="13"/>
      <c r="M47" s="14"/>
      <c r="N47" s="14"/>
      <c r="O47" s="14"/>
      <c r="P47" s="15"/>
    </row>
    <row r="48" spans="1:16" ht="12.75">
      <c r="A48" s="6" t="s">
        <v>47</v>
      </c>
      <c r="B48" s="7" t="s">
        <v>77</v>
      </c>
      <c r="C48" s="6" t="s">
        <v>78</v>
      </c>
      <c r="D48" s="10">
        <v>286</v>
      </c>
      <c r="E48" s="21">
        <v>151</v>
      </c>
      <c r="F48" s="12">
        <v>1</v>
      </c>
      <c r="G48" s="12">
        <v>0</v>
      </c>
      <c r="H48" s="10">
        <f t="shared" si="8"/>
        <v>1</v>
      </c>
      <c r="I48" s="11">
        <f t="shared" si="7"/>
        <v>150</v>
      </c>
      <c r="J48" s="12">
        <v>1</v>
      </c>
      <c r="K48" s="12">
        <v>73</v>
      </c>
      <c r="L48" s="13">
        <v>76</v>
      </c>
      <c r="M48" s="14">
        <f t="shared" si="2"/>
        <v>0.6666666666666666</v>
      </c>
      <c r="N48" s="14">
        <f t="shared" si="3"/>
        <v>48.666666666666664</v>
      </c>
      <c r="O48" s="14">
        <f t="shared" si="4"/>
        <v>50.666666666666664</v>
      </c>
      <c r="P48" s="15">
        <f t="shared" si="9"/>
        <v>47.2027972027972</v>
      </c>
    </row>
    <row r="49" spans="1:16" ht="12.75">
      <c r="A49" s="6" t="s">
        <v>47</v>
      </c>
      <c r="B49" s="7" t="s">
        <v>79</v>
      </c>
      <c r="C49" s="6" t="s">
        <v>78</v>
      </c>
      <c r="D49" s="10">
        <v>269</v>
      </c>
      <c r="E49" s="21">
        <v>153</v>
      </c>
      <c r="F49" s="12">
        <v>1</v>
      </c>
      <c r="G49" s="12">
        <v>0</v>
      </c>
      <c r="H49" s="10">
        <f t="shared" si="8"/>
        <v>1</v>
      </c>
      <c r="I49" s="11">
        <f t="shared" si="7"/>
        <v>152</v>
      </c>
      <c r="J49" s="12">
        <v>2</v>
      </c>
      <c r="K49" s="12">
        <v>81</v>
      </c>
      <c r="L49" s="13">
        <v>69</v>
      </c>
      <c r="M49" s="14">
        <f t="shared" si="2"/>
        <v>1.3157894736842106</v>
      </c>
      <c r="N49" s="14">
        <f t="shared" si="3"/>
        <v>53.28947368421053</v>
      </c>
      <c r="O49" s="14">
        <f t="shared" si="4"/>
        <v>45.39473684210526</v>
      </c>
      <c r="P49" s="15">
        <f t="shared" si="9"/>
        <v>43.12267657992565</v>
      </c>
    </row>
    <row r="50" spans="1:16" ht="12.75">
      <c r="A50" s="6"/>
      <c r="B50" s="7"/>
      <c r="C50" s="6"/>
      <c r="D50" s="10"/>
      <c r="E50" s="21"/>
      <c r="F50" s="12"/>
      <c r="G50" s="12"/>
      <c r="H50" s="10"/>
      <c r="I50" s="11"/>
      <c r="J50" s="12"/>
      <c r="K50" s="12"/>
      <c r="L50" s="13"/>
      <c r="M50" s="14"/>
      <c r="N50" s="14"/>
      <c r="O50" s="14"/>
      <c r="P50" s="15"/>
    </row>
    <row r="51" spans="1:16" ht="12.75">
      <c r="A51" s="6" t="s">
        <v>47</v>
      </c>
      <c r="B51" s="7" t="s">
        <v>80</v>
      </c>
      <c r="C51" s="6" t="s">
        <v>81</v>
      </c>
      <c r="D51" s="10">
        <v>405</v>
      </c>
      <c r="E51" s="21">
        <v>192</v>
      </c>
      <c r="F51" s="22">
        <v>3</v>
      </c>
      <c r="G51" s="22">
        <v>4</v>
      </c>
      <c r="H51" s="10">
        <f t="shared" si="8"/>
        <v>7</v>
      </c>
      <c r="I51" s="11">
        <f t="shared" si="7"/>
        <v>185</v>
      </c>
      <c r="J51" s="22">
        <v>5</v>
      </c>
      <c r="K51" s="22">
        <v>65</v>
      </c>
      <c r="L51" s="13">
        <v>115</v>
      </c>
      <c r="M51" s="14">
        <f t="shared" si="2"/>
        <v>2.7027027027027026</v>
      </c>
      <c r="N51" s="14">
        <f t="shared" si="3"/>
        <v>35.13513513513514</v>
      </c>
      <c r="O51" s="14">
        <f t="shared" si="4"/>
        <v>62.16216216216216</v>
      </c>
      <c r="P51" s="15">
        <f t="shared" si="9"/>
        <v>52.592592592592595</v>
      </c>
    </row>
    <row r="52" spans="1:16" ht="12.75">
      <c r="A52" s="6" t="s">
        <v>47</v>
      </c>
      <c r="B52" s="7" t="s">
        <v>82</v>
      </c>
      <c r="C52" s="6" t="s">
        <v>81</v>
      </c>
      <c r="D52" s="10">
        <v>422</v>
      </c>
      <c r="E52" s="23">
        <v>207</v>
      </c>
      <c r="F52" s="13">
        <v>4</v>
      </c>
      <c r="G52" s="13">
        <v>3</v>
      </c>
      <c r="H52" s="10">
        <f t="shared" si="8"/>
        <v>7</v>
      </c>
      <c r="I52" s="11">
        <f t="shared" si="7"/>
        <v>200</v>
      </c>
      <c r="J52" s="13">
        <v>6</v>
      </c>
      <c r="K52" s="13">
        <v>85</v>
      </c>
      <c r="L52" s="13">
        <v>109</v>
      </c>
      <c r="M52" s="14">
        <f t="shared" si="2"/>
        <v>3</v>
      </c>
      <c r="N52" s="14">
        <f t="shared" si="3"/>
        <v>42.5</v>
      </c>
      <c r="O52" s="14">
        <f t="shared" si="4"/>
        <v>54.5</v>
      </c>
      <c r="P52" s="15">
        <f t="shared" si="9"/>
        <v>50.947867298578196</v>
      </c>
    </row>
    <row r="53" spans="1:16" ht="12.75">
      <c r="A53" s="6"/>
      <c r="B53" s="7"/>
      <c r="C53" s="6"/>
      <c r="D53" s="10"/>
      <c r="E53" s="23"/>
      <c r="F53" s="13"/>
      <c r="G53" s="13"/>
      <c r="H53" s="10"/>
      <c r="I53" s="11"/>
      <c r="J53" s="13"/>
      <c r="K53" s="13"/>
      <c r="L53" s="13"/>
      <c r="M53" s="14"/>
      <c r="N53" s="14"/>
      <c r="O53" s="14"/>
      <c r="P53" s="15"/>
    </row>
    <row r="54" spans="1:16" ht="12.75">
      <c r="A54" s="6" t="s">
        <v>47</v>
      </c>
      <c r="B54" s="7" t="s">
        <v>83</v>
      </c>
      <c r="C54" s="6" t="s">
        <v>84</v>
      </c>
      <c r="D54" s="10">
        <v>463</v>
      </c>
      <c r="E54" s="23">
        <v>209</v>
      </c>
      <c r="F54" s="13">
        <v>2</v>
      </c>
      <c r="G54" s="13">
        <v>2</v>
      </c>
      <c r="H54" s="10">
        <f t="shared" si="8"/>
        <v>4</v>
      </c>
      <c r="I54" s="11">
        <f t="shared" si="7"/>
        <v>205</v>
      </c>
      <c r="J54" s="20">
        <v>7</v>
      </c>
      <c r="K54" s="20">
        <v>103</v>
      </c>
      <c r="L54" s="13">
        <v>95</v>
      </c>
      <c r="M54" s="14">
        <f t="shared" si="2"/>
        <v>3.4146341463414633</v>
      </c>
      <c r="N54" s="14">
        <f t="shared" si="3"/>
        <v>50.24390243902439</v>
      </c>
      <c r="O54" s="14">
        <f t="shared" si="4"/>
        <v>46.34146341463415</v>
      </c>
      <c r="P54" s="15">
        <f t="shared" si="9"/>
        <v>54.85961123110151</v>
      </c>
    </row>
    <row r="55" spans="1:16" ht="12.75">
      <c r="A55" s="6" t="s">
        <v>47</v>
      </c>
      <c r="B55" s="7" t="s">
        <v>85</v>
      </c>
      <c r="C55" s="6" t="s">
        <v>84</v>
      </c>
      <c r="D55" s="10">
        <v>448</v>
      </c>
      <c r="E55" s="21">
        <v>176</v>
      </c>
      <c r="F55" s="12">
        <v>0</v>
      </c>
      <c r="G55" s="12">
        <v>4</v>
      </c>
      <c r="H55" s="10">
        <f t="shared" si="8"/>
        <v>4</v>
      </c>
      <c r="I55" s="11">
        <f t="shared" si="7"/>
        <v>172</v>
      </c>
      <c r="J55" s="12">
        <v>6</v>
      </c>
      <c r="K55" s="12">
        <v>89</v>
      </c>
      <c r="L55" s="13">
        <v>77</v>
      </c>
      <c r="M55" s="14">
        <f t="shared" si="2"/>
        <v>3.488372093023256</v>
      </c>
      <c r="N55" s="14">
        <f t="shared" si="3"/>
        <v>51.74418604651163</v>
      </c>
      <c r="O55" s="14">
        <f t="shared" si="4"/>
        <v>44.76744186046512</v>
      </c>
      <c r="P55" s="15">
        <f t="shared" si="9"/>
        <v>60.714285714285715</v>
      </c>
    </row>
    <row r="56" spans="1:16" ht="12.75">
      <c r="A56" s="6"/>
      <c r="B56" s="7"/>
      <c r="C56" s="6"/>
      <c r="D56" s="10"/>
      <c r="E56" s="21"/>
      <c r="F56" s="12"/>
      <c r="G56" s="12"/>
      <c r="H56" s="10"/>
      <c r="I56" s="11"/>
      <c r="J56" s="12"/>
      <c r="K56" s="12"/>
      <c r="L56" s="13"/>
      <c r="M56" s="14"/>
      <c r="N56" s="14"/>
      <c r="O56" s="14"/>
      <c r="P56" s="15"/>
    </row>
    <row r="57" spans="1:16" s="24" customFormat="1" ht="18" customHeight="1">
      <c r="A57" s="76" t="s">
        <v>86</v>
      </c>
      <c r="B57" s="76"/>
      <c r="C57" s="76"/>
      <c r="D57" s="40">
        <f>SUM(D25:D55)</f>
        <v>7661</v>
      </c>
      <c r="E57" s="40">
        <f aca="true" t="shared" si="10" ref="E57:L57">SUM(E25:E55)</f>
        <v>3698</v>
      </c>
      <c r="F57" s="40">
        <f t="shared" si="10"/>
        <v>57</v>
      </c>
      <c r="G57" s="40">
        <f t="shared" si="10"/>
        <v>42</v>
      </c>
      <c r="H57" s="40">
        <f t="shared" si="10"/>
        <v>99</v>
      </c>
      <c r="I57" s="40">
        <f t="shared" si="10"/>
        <v>3599</v>
      </c>
      <c r="J57" s="41">
        <f t="shared" si="10"/>
        <v>124</v>
      </c>
      <c r="K57" s="41">
        <f t="shared" si="10"/>
        <v>1528</v>
      </c>
      <c r="L57" s="41">
        <f t="shared" si="10"/>
        <v>1947</v>
      </c>
      <c r="M57" s="43">
        <f t="shared" si="2"/>
        <v>3.4454015004167826</v>
      </c>
      <c r="N57" s="43">
        <f t="shared" si="3"/>
        <v>42.456237843845514</v>
      </c>
      <c r="O57" s="43">
        <f t="shared" si="4"/>
        <v>54.09836065573771</v>
      </c>
      <c r="P57" s="43">
        <f>IF(D58&gt;0,(D58-E57)*100/D58,"")</f>
        <v>51.729539224644306</v>
      </c>
    </row>
    <row r="58" spans="1:16" ht="12.75">
      <c r="A58" s="76" t="s">
        <v>46</v>
      </c>
      <c r="B58" s="76"/>
      <c r="C58" s="76"/>
      <c r="D58" s="16">
        <v>7661</v>
      </c>
      <c r="E58" s="16"/>
      <c r="F58" s="16"/>
      <c r="G58" s="16"/>
      <c r="H58" s="16"/>
      <c r="I58" s="17"/>
      <c r="J58" s="13"/>
      <c r="K58" s="13"/>
      <c r="L58" s="13"/>
      <c r="M58" s="14"/>
      <c r="N58" s="14"/>
      <c r="O58" s="14"/>
      <c r="P58" s="15"/>
    </row>
    <row r="59" spans="1:16" ht="12.75">
      <c r="A59" s="25"/>
      <c r="B59" s="26"/>
      <c r="C59" s="26"/>
      <c r="D59" s="16"/>
      <c r="E59" s="16"/>
      <c r="F59" s="16"/>
      <c r="G59" s="16"/>
      <c r="H59" s="16"/>
      <c r="I59" s="17"/>
      <c r="J59" s="20"/>
      <c r="K59" s="20"/>
      <c r="L59" s="13"/>
      <c r="M59" s="14"/>
      <c r="N59" s="14"/>
      <c r="O59" s="14"/>
      <c r="P59" s="15"/>
    </row>
    <row r="60" spans="1:16" ht="15" customHeight="1">
      <c r="A60" s="6" t="s">
        <v>87</v>
      </c>
      <c r="B60" s="7" t="s">
        <v>88</v>
      </c>
      <c r="C60" s="6" t="s">
        <v>87</v>
      </c>
      <c r="D60" s="10">
        <v>350</v>
      </c>
      <c r="E60" s="11">
        <v>188</v>
      </c>
      <c r="F60" s="10">
        <v>3</v>
      </c>
      <c r="G60" s="10">
        <v>2</v>
      </c>
      <c r="H60" s="10">
        <f>G60+F60</f>
        <v>5</v>
      </c>
      <c r="I60" s="11">
        <f>E60-F60-G60</f>
        <v>183</v>
      </c>
      <c r="J60" s="12">
        <v>9</v>
      </c>
      <c r="K60" s="12">
        <v>66</v>
      </c>
      <c r="L60" s="13">
        <v>108</v>
      </c>
      <c r="M60" s="14">
        <f t="shared" si="2"/>
        <v>4.918032786885246</v>
      </c>
      <c r="N60" s="14">
        <f t="shared" si="3"/>
        <v>36.0655737704918</v>
      </c>
      <c r="O60" s="14">
        <f t="shared" si="4"/>
        <v>59.01639344262295</v>
      </c>
      <c r="P60" s="15">
        <f>IF(E60&lt;&gt;0,(D60-E60)*100/D60,"")</f>
        <v>46.285714285714285</v>
      </c>
    </row>
    <row r="61" spans="1:16" ht="16.5" customHeight="1">
      <c r="A61" s="6" t="s">
        <v>87</v>
      </c>
      <c r="B61" s="7" t="s">
        <v>89</v>
      </c>
      <c r="C61" s="6" t="s">
        <v>87</v>
      </c>
      <c r="D61" s="10">
        <v>358</v>
      </c>
      <c r="E61" s="11">
        <v>136</v>
      </c>
      <c r="F61" s="10"/>
      <c r="G61" s="10"/>
      <c r="H61" s="10">
        <f>G61+F61</f>
        <v>0</v>
      </c>
      <c r="I61" s="11">
        <f>E61-F61-G61</f>
        <v>136</v>
      </c>
      <c r="J61" s="12">
        <v>14</v>
      </c>
      <c r="K61" s="12">
        <v>52</v>
      </c>
      <c r="L61" s="13">
        <v>70</v>
      </c>
      <c r="M61" s="14">
        <f t="shared" si="2"/>
        <v>10.294117647058824</v>
      </c>
      <c r="N61" s="14">
        <f t="shared" si="3"/>
        <v>38.23529411764706</v>
      </c>
      <c r="O61" s="14">
        <f t="shared" si="4"/>
        <v>51.470588235294116</v>
      </c>
      <c r="P61" s="15">
        <f>IF(E61&lt;&gt;0,(D61-E61)*100/D61,"")</f>
        <v>62.01117318435754</v>
      </c>
    </row>
    <row r="62" spans="1:16" ht="15.75" customHeight="1">
      <c r="A62" s="6" t="s">
        <v>87</v>
      </c>
      <c r="B62" s="7" t="s">
        <v>90</v>
      </c>
      <c r="C62" s="6" t="s">
        <v>87</v>
      </c>
      <c r="D62" s="10">
        <v>355</v>
      </c>
      <c r="E62" s="11">
        <v>168</v>
      </c>
      <c r="F62" s="10">
        <v>2</v>
      </c>
      <c r="G62" s="10"/>
      <c r="H62" s="10">
        <f>G62+F62</f>
        <v>2</v>
      </c>
      <c r="I62" s="11">
        <f>E62-F62-G62</f>
        <v>166</v>
      </c>
      <c r="J62" s="12">
        <v>12</v>
      </c>
      <c r="K62" s="12">
        <v>61</v>
      </c>
      <c r="L62" s="13">
        <v>93</v>
      </c>
      <c r="M62" s="14">
        <f t="shared" si="2"/>
        <v>7.228915662650603</v>
      </c>
      <c r="N62" s="14">
        <f t="shared" si="3"/>
        <v>36.74698795180723</v>
      </c>
      <c r="O62" s="14">
        <f t="shared" si="4"/>
        <v>56.024096385542165</v>
      </c>
      <c r="P62" s="15">
        <f>IF(E62&lt;&gt;0,(D62-E62)*100/D62,"")</f>
        <v>52.67605633802817</v>
      </c>
    </row>
    <row r="63" spans="1:16" s="24" customFormat="1" ht="27" customHeight="1">
      <c r="A63" s="76" t="s">
        <v>86</v>
      </c>
      <c r="B63" s="76"/>
      <c r="C63" s="76"/>
      <c r="D63" s="40">
        <f>SUM(D60:D62)</f>
        <v>1063</v>
      </c>
      <c r="E63" s="40">
        <f aca="true" t="shared" si="11" ref="E63:L63">SUM(E60:E62)</f>
        <v>492</v>
      </c>
      <c r="F63" s="40">
        <f t="shared" si="11"/>
        <v>5</v>
      </c>
      <c r="G63" s="40">
        <f t="shared" si="11"/>
        <v>2</v>
      </c>
      <c r="H63" s="40">
        <f t="shared" si="11"/>
        <v>7</v>
      </c>
      <c r="I63" s="40">
        <f t="shared" si="11"/>
        <v>485</v>
      </c>
      <c r="J63" s="41">
        <f t="shared" si="11"/>
        <v>35</v>
      </c>
      <c r="K63" s="41">
        <f t="shared" si="11"/>
        <v>179</v>
      </c>
      <c r="L63" s="41">
        <f t="shared" si="11"/>
        <v>271</v>
      </c>
      <c r="M63" s="43">
        <f t="shared" si="2"/>
        <v>7.216494845360825</v>
      </c>
      <c r="N63" s="43">
        <f t="shared" si="3"/>
        <v>36.90721649484536</v>
      </c>
      <c r="O63" s="43">
        <f t="shared" si="4"/>
        <v>55.876288659793815</v>
      </c>
      <c r="P63" s="43">
        <f>IF(D64&gt;0,(D64-E63)*100/D64,"")</f>
        <v>53.715898400752586</v>
      </c>
    </row>
    <row r="64" spans="1:16" ht="12.75">
      <c r="A64" s="76" t="s">
        <v>46</v>
      </c>
      <c r="B64" s="76"/>
      <c r="C64" s="76"/>
      <c r="D64" s="16">
        <v>1063</v>
      </c>
      <c r="E64" s="16"/>
      <c r="F64" s="16"/>
      <c r="G64" s="16"/>
      <c r="H64" s="16"/>
      <c r="I64" s="17"/>
      <c r="J64" s="13"/>
      <c r="K64" s="13"/>
      <c r="L64" s="13"/>
      <c r="M64" s="14"/>
      <c r="N64" s="14"/>
      <c r="O64" s="14"/>
      <c r="P64" s="15"/>
    </row>
    <row r="65" spans="1:16" ht="12.75">
      <c r="A65" s="25"/>
      <c r="B65" s="26"/>
      <c r="C65" s="26"/>
      <c r="D65" s="16"/>
      <c r="E65" s="16"/>
      <c r="F65" s="16"/>
      <c r="G65" s="16"/>
      <c r="H65" s="16"/>
      <c r="I65" s="17"/>
      <c r="J65" s="20"/>
      <c r="K65" s="20"/>
      <c r="L65" s="13"/>
      <c r="M65" s="14"/>
      <c r="N65" s="14"/>
      <c r="O65" s="14"/>
      <c r="P65" s="15"/>
    </row>
    <row r="66" spans="1:16" ht="15.75" customHeight="1">
      <c r="A66" s="6" t="s">
        <v>91</v>
      </c>
      <c r="B66" s="7" t="s">
        <v>92</v>
      </c>
      <c r="C66" s="6" t="s">
        <v>93</v>
      </c>
      <c r="D66" s="10">
        <v>379</v>
      </c>
      <c r="E66" s="11">
        <v>148</v>
      </c>
      <c r="F66" s="10">
        <v>0</v>
      </c>
      <c r="G66" s="10">
        <v>0</v>
      </c>
      <c r="H66" s="10">
        <f>G66+F66</f>
        <v>0</v>
      </c>
      <c r="I66" s="11">
        <f>E66-F66-G66</f>
        <v>148</v>
      </c>
      <c r="J66" s="12">
        <v>31</v>
      </c>
      <c r="K66" s="12">
        <v>47</v>
      </c>
      <c r="L66" s="13">
        <v>70</v>
      </c>
      <c r="M66" s="14">
        <f t="shared" si="2"/>
        <v>20.945945945945947</v>
      </c>
      <c r="N66" s="14">
        <f t="shared" si="3"/>
        <v>31.756756756756758</v>
      </c>
      <c r="O66" s="14">
        <f t="shared" si="4"/>
        <v>47.2972972972973</v>
      </c>
      <c r="P66" s="15">
        <f>IF(E66&lt;&gt;0,(D66-E66)*100/D66,"")</f>
        <v>60.949868073878626</v>
      </c>
    </row>
    <row r="67" spans="1:16" ht="13.5" customHeight="1">
      <c r="A67" s="6" t="s">
        <v>91</v>
      </c>
      <c r="B67" s="7" t="s">
        <v>94</v>
      </c>
      <c r="C67" s="6" t="s">
        <v>93</v>
      </c>
      <c r="D67" s="10">
        <v>392</v>
      </c>
      <c r="E67" s="11">
        <v>144</v>
      </c>
      <c r="F67" s="10">
        <v>1</v>
      </c>
      <c r="G67" s="10">
        <v>0</v>
      </c>
      <c r="H67" s="10">
        <f>G67+F67</f>
        <v>1</v>
      </c>
      <c r="I67" s="11">
        <f>E67-F67-G67</f>
        <v>143</v>
      </c>
      <c r="J67" s="12">
        <v>28</v>
      </c>
      <c r="K67" s="12">
        <v>29</v>
      </c>
      <c r="L67" s="13">
        <v>86</v>
      </c>
      <c r="M67" s="14">
        <f t="shared" si="2"/>
        <v>19.58041958041958</v>
      </c>
      <c r="N67" s="14">
        <f t="shared" si="3"/>
        <v>20.27972027972028</v>
      </c>
      <c r="O67" s="14">
        <f t="shared" si="4"/>
        <v>60.13986013986014</v>
      </c>
      <c r="P67" s="15">
        <f>IF(E67&lt;&gt;0,(D67-E67)*100/D67,"")</f>
        <v>63.265306122448976</v>
      </c>
    </row>
    <row r="68" spans="1:16" s="24" customFormat="1" ht="23.25" customHeight="1">
      <c r="A68" s="76" t="s">
        <v>86</v>
      </c>
      <c r="B68" s="76"/>
      <c r="C68" s="76"/>
      <c r="D68" s="40">
        <f>SUM(D66:D67)</f>
        <v>771</v>
      </c>
      <c r="E68" s="40">
        <f aca="true" t="shared" si="12" ref="E68:L68">SUM(E66:E67)</f>
        <v>292</v>
      </c>
      <c r="F68" s="40">
        <f t="shared" si="12"/>
        <v>1</v>
      </c>
      <c r="G68" s="40">
        <f t="shared" si="12"/>
        <v>0</v>
      </c>
      <c r="H68" s="40">
        <f t="shared" si="12"/>
        <v>1</v>
      </c>
      <c r="I68" s="40">
        <f t="shared" si="12"/>
        <v>291</v>
      </c>
      <c r="J68" s="41">
        <f t="shared" si="12"/>
        <v>59</v>
      </c>
      <c r="K68" s="41">
        <f t="shared" si="12"/>
        <v>76</v>
      </c>
      <c r="L68" s="41">
        <f t="shared" si="12"/>
        <v>156</v>
      </c>
      <c r="M68" s="43">
        <f t="shared" si="2"/>
        <v>20.274914089347078</v>
      </c>
      <c r="N68" s="43">
        <f t="shared" si="3"/>
        <v>26.116838487972508</v>
      </c>
      <c r="O68" s="43">
        <f t="shared" si="4"/>
        <v>53.608247422680414</v>
      </c>
      <c r="P68" s="43">
        <f>IF(D69&gt;0,(D69-E68)*100/D69,"")</f>
        <v>62.12710765239948</v>
      </c>
    </row>
    <row r="69" spans="1:16" ht="12.75">
      <c r="A69" s="76" t="s">
        <v>46</v>
      </c>
      <c r="B69" s="76"/>
      <c r="C69" s="76"/>
      <c r="D69" s="16">
        <v>771</v>
      </c>
      <c r="E69" s="16"/>
      <c r="F69" s="16"/>
      <c r="G69" s="16"/>
      <c r="H69" s="16"/>
      <c r="I69" s="16"/>
      <c r="J69" s="13"/>
      <c r="K69" s="13"/>
      <c r="L69" s="13"/>
      <c r="M69" s="14"/>
      <c r="N69" s="14"/>
      <c r="O69" s="14"/>
      <c r="P69" s="15"/>
    </row>
    <row r="70" spans="1:16" ht="12.75">
      <c r="A70" s="25"/>
      <c r="B70" s="26"/>
      <c r="C70" s="26"/>
      <c r="D70" s="16"/>
      <c r="E70" s="16"/>
      <c r="F70" s="16"/>
      <c r="G70" s="16"/>
      <c r="H70" s="16"/>
      <c r="I70" s="16"/>
      <c r="J70" s="20"/>
      <c r="K70" s="20"/>
      <c r="L70" s="13"/>
      <c r="M70" s="14"/>
      <c r="N70" s="14"/>
      <c r="O70" s="14"/>
      <c r="P70" s="15"/>
    </row>
    <row r="71" spans="1:16" ht="12.75">
      <c r="A71" s="27"/>
      <c r="B71" s="27"/>
      <c r="C71" s="27"/>
      <c r="D71" s="28"/>
      <c r="E71" s="28"/>
      <c r="F71" s="28"/>
      <c r="G71" s="28"/>
      <c r="H71" s="28"/>
      <c r="I71" s="28"/>
      <c r="J71" s="29"/>
      <c r="K71" s="29"/>
      <c r="L71" s="29"/>
      <c r="M71" s="14"/>
      <c r="N71" s="14"/>
      <c r="O71" s="14"/>
      <c r="P71" s="15"/>
    </row>
    <row r="72" spans="1:16" s="46" customFormat="1" ht="18.75">
      <c r="A72" s="78" t="s">
        <v>95</v>
      </c>
      <c r="B72" s="78"/>
      <c r="C72" s="78"/>
      <c r="D72" s="44">
        <f>D68+D63+D57+D22</f>
        <v>14397</v>
      </c>
      <c r="E72" s="44">
        <f aca="true" t="shared" si="13" ref="E72:L72">E68+E63+E57+E22</f>
        <v>6922</v>
      </c>
      <c r="F72" s="44">
        <f t="shared" si="13"/>
        <v>95</v>
      </c>
      <c r="G72" s="44">
        <f t="shared" si="13"/>
        <v>72</v>
      </c>
      <c r="H72" s="44">
        <f t="shared" si="13"/>
        <v>167</v>
      </c>
      <c r="I72" s="44">
        <f t="shared" si="13"/>
        <v>6755</v>
      </c>
      <c r="J72" s="45">
        <f t="shared" si="13"/>
        <v>327</v>
      </c>
      <c r="K72" s="45">
        <f t="shared" si="13"/>
        <v>2393</v>
      </c>
      <c r="L72" s="45">
        <f t="shared" si="13"/>
        <v>4035</v>
      </c>
      <c r="M72" s="43">
        <f t="shared" si="2"/>
        <v>4.840858623242043</v>
      </c>
      <c r="N72" s="43">
        <f t="shared" si="3"/>
        <v>35.425610658771284</v>
      </c>
      <c r="O72" s="43">
        <f t="shared" si="4"/>
        <v>59.733530717986675</v>
      </c>
      <c r="P72" s="43"/>
    </row>
    <row r="73" spans="1:16" ht="17.25" customHeight="1">
      <c r="A73" s="79" t="s">
        <v>96</v>
      </c>
      <c r="B73" s="79"/>
      <c r="C73" s="79"/>
      <c r="D73" s="30">
        <v>14397</v>
      </c>
      <c r="J73" s="32">
        <f>IF(I72&lt;&gt;0,J72*100/I72,)</f>
        <v>4.840858623242043</v>
      </c>
      <c r="K73" s="32">
        <f>IF(I72&lt;&gt;0,K72*100/I72,)</f>
        <v>35.425610658771284</v>
      </c>
      <c r="L73" s="32">
        <f>IF(I72&lt;&gt;0,L72*100/I72,)</f>
        <v>59.733530717986675</v>
      </c>
      <c r="M73" s="80" t="s">
        <v>97</v>
      </c>
      <c r="N73" s="80"/>
      <c r="O73" s="80"/>
      <c r="P73" s="33">
        <f>IF(D73&gt;0,(D73-E72)*100/D73,"")</f>
        <v>51.9205390011808</v>
      </c>
    </row>
    <row r="74" spans="1:4" ht="12.75">
      <c r="A74" s="77" t="s">
        <v>98</v>
      </c>
      <c r="B74" s="77"/>
      <c r="C74" s="77"/>
      <c r="D74" s="31">
        <f>E76+F76+G76+H76</f>
        <v>44</v>
      </c>
    </row>
    <row r="75" spans="1:4" ht="12.75">
      <c r="A75" s="77" t="s">
        <v>99</v>
      </c>
      <c r="B75" s="77"/>
      <c r="C75" s="77"/>
      <c r="D75" s="31">
        <f>44-D74</f>
        <v>0</v>
      </c>
    </row>
    <row r="76" spans="5:9" ht="12.75">
      <c r="E76" s="34">
        <f>COUNT(E2:E21)</f>
        <v>16</v>
      </c>
      <c r="F76" s="34">
        <f>COUNT(E25:E55)</f>
        <v>23</v>
      </c>
      <c r="G76" s="34">
        <f>COUNT(E60:E62)</f>
        <v>3</v>
      </c>
      <c r="H76" s="34">
        <f>COUNT(E66:E67)</f>
        <v>2</v>
      </c>
      <c r="I76" s="34"/>
    </row>
    <row r="77" ht="20.25">
      <c r="A77" s="47" t="s">
        <v>110</v>
      </c>
    </row>
    <row r="78" ht="21" thickBot="1">
      <c r="A78" s="47"/>
    </row>
    <row r="79" spans="1:9" ht="18">
      <c r="A79" s="48"/>
      <c r="B79" s="48"/>
      <c r="C79" s="59"/>
      <c r="D79" s="60" t="s">
        <v>109</v>
      </c>
      <c r="E79" s="61"/>
      <c r="F79" s="50" t="s">
        <v>103</v>
      </c>
      <c r="G79" s="51"/>
      <c r="H79" s="52"/>
      <c r="I79" s="49"/>
    </row>
    <row r="80" spans="1:9" ht="18">
      <c r="A80" s="48" t="s">
        <v>111</v>
      </c>
      <c r="B80" s="48"/>
      <c r="C80" s="59"/>
      <c r="D80" s="62" t="s">
        <v>104</v>
      </c>
      <c r="E80" s="63"/>
      <c r="F80" s="53" t="s">
        <v>108</v>
      </c>
      <c r="G80" s="49"/>
      <c r="H80" s="54"/>
      <c r="I80" s="49"/>
    </row>
    <row r="81" spans="1:9" ht="18">
      <c r="A81" s="48" t="s">
        <v>100</v>
      </c>
      <c r="B81" s="48"/>
      <c r="C81" s="59"/>
      <c r="D81" s="62" t="s">
        <v>105</v>
      </c>
      <c r="E81" s="63"/>
      <c r="F81" s="53" t="s">
        <v>104</v>
      </c>
      <c r="G81" s="49"/>
      <c r="H81" s="54"/>
      <c r="I81" s="49"/>
    </row>
    <row r="82" spans="1:9" ht="18.75" thickBot="1">
      <c r="A82" s="48" t="s">
        <v>101</v>
      </c>
      <c r="B82" s="48"/>
      <c r="C82" s="59"/>
      <c r="D82" s="62" t="s">
        <v>107</v>
      </c>
      <c r="E82" s="63"/>
      <c r="F82" s="56" t="s">
        <v>107</v>
      </c>
      <c r="G82" s="49"/>
      <c r="H82" s="55"/>
      <c r="I82" s="49"/>
    </row>
    <row r="83" spans="1:9" ht="18.75" thickBot="1">
      <c r="A83" s="48" t="s">
        <v>102</v>
      </c>
      <c r="B83" s="48"/>
      <c r="C83" s="59"/>
      <c r="D83" s="64" t="s">
        <v>106</v>
      </c>
      <c r="E83" s="65"/>
      <c r="F83" s="66"/>
      <c r="G83" s="57"/>
      <c r="H83" s="58"/>
      <c r="I83" s="49"/>
    </row>
    <row r="85" spans="5:11" ht="23.25">
      <c r="E85" s="67"/>
      <c r="F85" s="72" t="s">
        <v>112</v>
      </c>
      <c r="G85" s="72"/>
      <c r="H85" s="72"/>
      <c r="I85" s="72"/>
      <c r="J85" s="72"/>
      <c r="K85" s="72"/>
    </row>
    <row r="86" spans="3:11" ht="20.25">
      <c r="C86" s="47"/>
      <c r="D86" s="68" t="s">
        <v>113</v>
      </c>
      <c r="E86" s="67"/>
      <c r="F86" s="67"/>
      <c r="G86" s="67"/>
      <c r="H86" s="67"/>
      <c r="I86" s="67"/>
      <c r="J86" s="67"/>
      <c r="K86" s="68" t="s">
        <v>114</v>
      </c>
    </row>
    <row r="87" spans="4:11" ht="20.25">
      <c r="D87" s="68" t="s">
        <v>115</v>
      </c>
      <c r="E87" s="67"/>
      <c r="F87" s="67"/>
      <c r="G87" s="67"/>
      <c r="H87" s="67"/>
      <c r="I87" s="67"/>
      <c r="J87" s="67"/>
      <c r="K87" s="68" t="s">
        <v>115</v>
      </c>
    </row>
    <row r="88" spans="1:14" ht="20.25">
      <c r="A88" s="69"/>
      <c r="D88" s="47" t="s">
        <v>116</v>
      </c>
      <c r="K88" s="47" t="s">
        <v>117</v>
      </c>
      <c r="M88" s="31"/>
      <c r="N88" s="31"/>
    </row>
    <row r="89" spans="4:14" ht="20.25">
      <c r="D89" s="47" t="s">
        <v>118</v>
      </c>
      <c r="K89" s="47" t="s">
        <v>119</v>
      </c>
      <c r="M89" s="31"/>
      <c r="N89" s="31"/>
    </row>
    <row r="90" spans="4:14" ht="20.25">
      <c r="D90" s="47" t="s">
        <v>120</v>
      </c>
      <c r="K90" s="47" t="s">
        <v>121</v>
      </c>
      <c r="M90" s="31"/>
      <c r="N90" s="31"/>
    </row>
    <row r="91" spans="4:14" ht="20.25">
      <c r="D91" s="47" t="s">
        <v>122</v>
      </c>
      <c r="M91" s="31"/>
      <c r="N91" s="31"/>
    </row>
    <row r="92" spans="4:14" ht="20.25">
      <c r="D92" s="47" t="s">
        <v>123</v>
      </c>
      <c r="K92" s="47"/>
      <c r="M92" s="31"/>
      <c r="N92" s="31"/>
    </row>
    <row r="93" spans="4:14" ht="20.25">
      <c r="D93" s="47" t="s">
        <v>124</v>
      </c>
      <c r="M93" s="31"/>
      <c r="N93" s="31"/>
    </row>
    <row r="94" spans="4:14" ht="20.25">
      <c r="D94" s="47"/>
      <c r="M94" s="31"/>
      <c r="N94" s="31"/>
    </row>
    <row r="95" spans="4:14" ht="20.25">
      <c r="D95" s="68" t="s">
        <v>125</v>
      </c>
      <c r="K95" s="68" t="s">
        <v>125</v>
      </c>
      <c r="M95" s="31"/>
      <c r="N95" s="31"/>
    </row>
    <row r="96" spans="4:14" ht="20.25">
      <c r="D96" s="47" t="s">
        <v>126</v>
      </c>
      <c r="K96" s="47" t="s">
        <v>127</v>
      </c>
      <c r="M96" s="31"/>
      <c r="N96" s="31"/>
    </row>
    <row r="97" spans="4:14" ht="20.25">
      <c r="D97" s="47" t="s">
        <v>128</v>
      </c>
      <c r="K97" s="47" t="s">
        <v>129</v>
      </c>
      <c r="M97" s="31"/>
      <c r="N97" s="31"/>
    </row>
    <row r="98" spans="4:14" ht="20.25">
      <c r="D98" s="47" t="s">
        <v>130</v>
      </c>
      <c r="K98" s="47" t="s">
        <v>131</v>
      </c>
      <c r="M98" s="31"/>
      <c r="N98" s="31"/>
    </row>
    <row r="99" spans="4:14" ht="20.25">
      <c r="D99" s="47" t="s">
        <v>132</v>
      </c>
      <c r="K99" s="47" t="s">
        <v>133</v>
      </c>
      <c r="M99" s="31"/>
      <c r="N99" s="31"/>
    </row>
    <row r="100" spans="4:14" ht="20.25">
      <c r="D100" s="47" t="s">
        <v>134</v>
      </c>
      <c r="K100" s="47" t="s">
        <v>135</v>
      </c>
      <c r="M100" s="31"/>
      <c r="N100" s="31"/>
    </row>
    <row r="101" spans="4:14" ht="20.25">
      <c r="D101" s="47" t="s">
        <v>136</v>
      </c>
      <c r="M101" s="31"/>
      <c r="N101" s="31"/>
    </row>
    <row r="102" spans="4:14" ht="20.25">
      <c r="D102" s="47" t="s">
        <v>137</v>
      </c>
      <c r="M102" s="31"/>
      <c r="N102" s="31"/>
    </row>
    <row r="103" spans="4:14" ht="20.25">
      <c r="D103" s="47"/>
      <c r="K103" s="47"/>
      <c r="M103" s="31"/>
      <c r="N103" s="31"/>
    </row>
    <row r="104" spans="4:14" ht="20.25">
      <c r="D104" s="68" t="s">
        <v>141</v>
      </c>
      <c r="K104" s="68" t="s">
        <v>141</v>
      </c>
      <c r="M104" s="31"/>
      <c r="N104" s="31"/>
    </row>
    <row r="105" spans="4:14" ht="20.25">
      <c r="D105" s="47" t="s">
        <v>142</v>
      </c>
      <c r="K105" s="47" t="s">
        <v>143</v>
      </c>
      <c r="M105" s="31"/>
      <c r="N105" s="31"/>
    </row>
    <row r="106" spans="4:14" ht="20.25">
      <c r="D106" s="47"/>
      <c r="K106" s="47"/>
      <c r="M106" s="31"/>
      <c r="N106" s="31"/>
    </row>
    <row r="107" spans="4:14" ht="20.25">
      <c r="D107" s="68" t="s">
        <v>138</v>
      </c>
      <c r="K107" s="68" t="s">
        <v>138</v>
      </c>
      <c r="M107" s="31"/>
      <c r="N107" s="31"/>
    </row>
    <row r="108" spans="4:14" ht="20.25">
      <c r="D108" s="47" t="s">
        <v>139</v>
      </c>
      <c r="K108" s="47"/>
      <c r="M108" s="31"/>
      <c r="N108" s="31"/>
    </row>
    <row r="109" spans="4:14" ht="20.25">
      <c r="D109" s="47" t="s">
        <v>140</v>
      </c>
      <c r="K109" s="47"/>
      <c r="M109" s="31"/>
      <c r="N109" s="31"/>
    </row>
    <row r="110" spans="4:14" ht="20.25">
      <c r="D110" s="47"/>
      <c r="K110" s="47"/>
      <c r="M110" s="31"/>
      <c r="N110" s="31"/>
    </row>
    <row r="111" spans="13:14" ht="12.75">
      <c r="M111" s="31"/>
      <c r="N111" s="31"/>
    </row>
    <row r="112" spans="13:14" ht="12.75">
      <c r="M112" s="31"/>
      <c r="N112" s="31"/>
    </row>
    <row r="113" spans="1:14" ht="20.25">
      <c r="A113" s="70"/>
      <c r="D113" s="47"/>
      <c r="M113" s="31"/>
      <c r="N113" s="31"/>
    </row>
    <row r="114" spans="1:14" ht="12.75">
      <c r="A114" s="71"/>
      <c r="M114" s="31"/>
      <c r="N114" s="31"/>
    </row>
    <row r="115" spans="13:14" ht="12.75">
      <c r="M115" s="31"/>
      <c r="N115" s="31"/>
    </row>
    <row r="116" spans="13:14" ht="12.75">
      <c r="M116" s="31"/>
      <c r="N116" s="31"/>
    </row>
    <row r="117" spans="13:14" ht="12.75">
      <c r="M117" s="31"/>
      <c r="N117" s="31"/>
    </row>
  </sheetData>
  <mergeCells count="14">
    <mergeCell ref="A72:C72"/>
    <mergeCell ref="A73:C73"/>
    <mergeCell ref="M73:O73"/>
    <mergeCell ref="A74:C74"/>
    <mergeCell ref="F85:K85"/>
    <mergeCell ref="A22:C22"/>
    <mergeCell ref="A23:C23"/>
    <mergeCell ref="A57:C57"/>
    <mergeCell ref="A58:C58"/>
    <mergeCell ref="A63:C63"/>
    <mergeCell ref="A64:C64"/>
    <mergeCell ref="A68:C68"/>
    <mergeCell ref="A69:C69"/>
    <mergeCell ref="A75:C7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pavlos2011</dc:creator>
  <cp:keywords/>
  <dc:description/>
  <cp:lastModifiedBy>pavlos2011</cp:lastModifiedBy>
  <dcterms:created xsi:type="dcterms:W3CDTF">2011-10-02T20:16:58Z</dcterms:created>
  <dcterms:modified xsi:type="dcterms:W3CDTF">2011-10-08T20:59:13Z</dcterms:modified>
  <cp:category/>
  <cp:version/>
  <cp:contentType/>
  <cp:contentStatus/>
</cp:coreProperties>
</file>